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9 месяцев" sheetId="1" r:id="rId1"/>
  </sheets>
  <definedNames>
    <definedName name="_xlnm.Print_Titles" localSheetId="0">'9 месяцев'!$4:$6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<sst xmlns="http://schemas.openxmlformats.org/spreadsheetml/2006/main" count="104" uniqueCount="90">
  <si>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</si>
  <si>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</si>
  <si>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</si>
  <si>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</si>
  <si>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</si>
  <si>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</si>
  <si>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</si>
  <si>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</si>
  <si>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</si>
  <si>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</si>
  <si>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</si>
  <si>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</si>
  <si>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</si>
  <si>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</si>
  <si>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</si>
  <si>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</si>
  <si>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</si>
  <si>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</si>
  <si>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</si>
  <si>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</si>
  <si>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</si>
  <si>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</si>
  <si>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</si>
  <si>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</si>
  <si>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</si>
  <si>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</si>
  <si>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</si>
  <si>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</si>
  <si>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</si>
  <si>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</si>
  <si>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</si>
  <si>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</si>
  <si>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</si>
  <si>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</si>
  <si>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</si>
  <si>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</si>
  <si>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</si>
  <si>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</si>
  <si>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</si>
  <si>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</si>
  <si>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</si>
  <si>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</si>
  <si>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</si>
  <si>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</si>
  <si>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</si>
  <si>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</si>
  <si>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</si>
  <si>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</si>
  <si>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</si>
  <si>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</si>
  <si>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</si>
  <si>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</si>
  <si>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</si>
  <si>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</si>
  <si>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</si>
  <si>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</si>
  <si>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</si>
  <si>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</si>
  <si>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</si>
  <si>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</si>
  <si>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</si>
  <si>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</si>
  <si>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в том числе</t>
  </si>
  <si>
    <t>муниципальный район</t>
  </si>
  <si>
    <t>поселения</t>
  </si>
  <si>
    <t>Медицинская помощь в дневных стационарах всех типов</t>
  </si>
  <si>
    <t>Скорая медицинская помощь</t>
  </si>
  <si>
    <t xml:space="preserve">Другие вопросы в области культуры и кинематографии </t>
  </si>
  <si>
    <t xml:space="preserve">Здравоохранение  </t>
  </si>
  <si>
    <t>Физическая культура</t>
  </si>
  <si>
    <t>Массовый спорт</t>
  </si>
  <si>
    <t>Другие вопросы в области  физической культуры и спорта</t>
  </si>
  <si>
    <t xml:space="preserve">Культура и кинематография 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</si>
  <si>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</si>
  <si>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</si>
  <si>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</si>
  <si>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</si>
  <si>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консолидированный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</si>
  <si>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</si>
  <si>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здравоохранения 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</si>
  <si>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</si>
  <si>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</si>
  <si>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</si>
  <si>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Органы юстиции</t>
  </si>
  <si>
    <t>Прочие межбюджетные трансферты общего характера</t>
  </si>
  <si>
    <t>Дополнительное образование детей</t>
  </si>
  <si>
    <t>Темп роста 2022/2021, %</t>
  </si>
  <si>
    <t>Сведения об исполнении консолидированного бюджета Нижневартовского района за 9 месяцев 2022 года по расходам в разрезе разделов и подразделов классификации расходов бюджета в сравнении с соответствующим периодом 2021 года</t>
  </si>
  <si>
    <t>Исполнено, всего (без межбюджетных трансфертов) за 9 месяцев 2021 года, тыс. рублей</t>
  </si>
  <si>
    <t>Исполнено, всего (без межбюджетных трансфертов) за 9 месяцев 2022 года, тыс. рублей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</si>
</sst>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"/>
    <numFmt numFmtId="183" formatCode="00"/>
    <numFmt numFmtId="184" formatCode="0000000"/>
    <numFmt numFmtId="185" formatCode="000000"/>
    <numFmt numFmtId="186" formatCode="#,##0.00;[Red]\-#,##0.00;0.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_-* #,##0.0_р_._-;\-* #,##0.0_р_._-;_-* &quot;-&quot;??_р_._-;_-@_-"/>
    <numFmt numFmtId="204" formatCode="_-* #,##0_р_._-;\-* #,##0_р_._-;_-* &quot;-&quot;??_р_._-;_-@_-"/>
    <numFmt numFmtId="205" formatCode="[$€-2]\ ###,000_);[Red]\([$€-2]\ ###,000\)"/>
    <numFmt numFmtId="206" formatCode="_-* #,##0.000_р_._-;\-* #,##0.000_р_._-;_-* &quot;-&quot;??_р_._-;_-@_-"/>
  </numFmts>
  <fonts count="52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Times New Roman CYR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Times New Roman CYR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81" applyFont="1">
      <alignment/>
      <protection/>
    </xf>
    <xf numFmtId="0" fontId="7" fillId="0" borderId="0" xfId="81" applyNumberFormat="1" applyFont="1" applyFill="1" applyAlignment="1" applyProtection="1">
      <alignment horizontal="center" wrapText="1"/>
      <protection hidden="1"/>
    </xf>
    <xf numFmtId="0" fontId="8" fillId="0" borderId="10" xfId="81" applyNumberFormat="1" applyFont="1" applyFill="1" applyBorder="1" applyAlignment="1" applyProtection="1">
      <alignment horizontal="center" vertical="center" wrapText="1"/>
      <protection hidden="1"/>
    </xf>
    <xf numFmtId="2" fontId="8" fillId="0" borderId="10" xfId="8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81" applyNumberFormat="1" applyFont="1" applyFill="1" applyBorder="1" applyAlignment="1" applyProtection="1">
      <alignment horizontal="center" vertical="center" wrapText="1"/>
      <protection hidden="1"/>
    </xf>
    <xf numFmtId="183" fontId="7" fillId="0" borderId="10" xfId="81" applyNumberFormat="1" applyFont="1" applyFill="1" applyBorder="1" applyAlignment="1" applyProtection="1">
      <alignment wrapText="1"/>
      <protection hidden="1"/>
    </xf>
    <xf numFmtId="0" fontId="9" fillId="0" borderId="0" xfId="81" applyFont="1">
      <alignment/>
      <protection/>
    </xf>
    <xf numFmtId="183" fontId="8" fillId="0" borderId="10" xfId="81" applyNumberFormat="1" applyFont="1" applyFill="1" applyBorder="1" applyAlignment="1" applyProtection="1">
      <alignment wrapText="1"/>
      <protection hidden="1"/>
    </xf>
    <xf numFmtId="183" fontId="10" fillId="0" borderId="10" xfId="81" applyNumberFormat="1" applyFont="1" applyFill="1" applyBorder="1" applyAlignment="1" applyProtection="1">
      <alignment wrapText="1"/>
      <protection hidden="1"/>
    </xf>
    <xf numFmtId="183" fontId="5" fillId="0" borderId="10" xfId="81" applyNumberFormat="1" applyFont="1" applyFill="1" applyBorder="1" applyAlignment="1" applyProtection="1">
      <alignment wrapText="1"/>
      <protection hidden="1"/>
    </xf>
    <xf numFmtId="0" fontId="6" fillId="33" borderId="0" xfId="81" applyFont="1" applyFill="1">
      <alignment/>
      <protection/>
    </xf>
    <xf numFmtId="0" fontId="6" fillId="0" borderId="10" xfId="81" applyNumberFormat="1" applyFont="1" applyFill="1" applyBorder="1" applyAlignment="1" applyProtection="1">
      <alignment horizontal="center" vertical="center"/>
      <protection hidden="1"/>
    </xf>
    <xf numFmtId="0" fontId="7" fillId="0" borderId="10" xfId="81" applyNumberFormat="1" applyFont="1" applyFill="1" applyBorder="1" applyAlignment="1" applyProtection="1">
      <alignment wrapText="1"/>
      <protection hidden="1"/>
    </xf>
    <xf numFmtId="0" fontId="8" fillId="0" borderId="10" xfId="81" applyNumberFormat="1" applyFont="1" applyFill="1" applyBorder="1" applyAlignment="1" applyProtection="1">
      <alignment wrapText="1"/>
      <protection hidden="1"/>
    </xf>
    <xf numFmtId="0" fontId="6" fillId="0" borderId="10" xfId="81" applyFont="1" applyBorder="1">
      <alignment/>
      <protection/>
    </xf>
    <xf numFmtId="0" fontId="5" fillId="0" borderId="10" xfId="81" applyNumberFormat="1" applyFont="1" applyFill="1" applyBorder="1" applyAlignment="1" applyProtection="1">
      <alignment wrapText="1"/>
      <protection hidden="1"/>
    </xf>
    <xf numFmtId="0" fontId="10" fillId="0" borderId="10" xfId="81" applyNumberFormat="1" applyFont="1" applyFill="1" applyBorder="1" applyAlignment="1" applyProtection="1">
      <alignment wrapText="1"/>
      <protection hidden="1"/>
    </xf>
    <xf numFmtId="0" fontId="7" fillId="34" borderId="10" xfId="81" applyNumberFormat="1" applyFont="1" applyFill="1" applyBorder="1" applyAlignment="1" applyProtection="1">
      <alignment horizontal="left" vertical="center"/>
      <protection hidden="1"/>
    </xf>
    <xf numFmtId="188" fontId="49" fillId="33" borderId="10" xfId="81" applyNumberFormat="1" applyFont="1" applyFill="1" applyBorder="1">
      <alignment/>
      <protection/>
    </xf>
    <xf numFmtId="188" fontId="49" fillId="33" borderId="10" xfId="81" applyNumberFormat="1" applyFont="1" applyFill="1" applyBorder="1" applyAlignment="1" applyProtection="1">
      <alignment/>
      <protection hidden="1"/>
    </xf>
    <xf numFmtId="188" fontId="49" fillId="0" borderId="10" xfId="81" applyNumberFormat="1" applyFont="1" applyFill="1" applyBorder="1" applyAlignment="1" applyProtection="1">
      <alignment/>
      <protection hidden="1"/>
    </xf>
    <xf numFmtId="188" fontId="50" fillId="0" borderId="10" xfId="81" applyNumberFormat="1" applyFont="1" applyBorder="1">
      <alignment/>
      <protection/>
    </xf>
    <xf numFmtId="188" fontId="49" fillId="0" borderId="10" xfId="81" applyNumberFormat="1" applyFont="1" applyBorder="1">
      <alignment/>
      <protection/>
    </xf>
    <xf numFmtId="0" fontId="8" fillId="0" borderId="0" xfId="81" applyFont="1" applyFill="1" applyAlignment="1">
      <alignment/>
      <protection/>
    </xf>
    <xf numFmtId="0" fontId="8" fillId="0" borderId="0" xfId="81" applyFont="1" applyFill="1">
      <alignment/>
      <protection/>
    </xf>
    <xf numFmtId="188" fontId="8" fillId="0" borderId="0" xfId="81" applyNumberFormat="1" applyFont="1" applyFill="1">
      <alignment/>
      <protection/>
    </xf>
    <xf numFmtId="188" fontId="6" fillId="0" borderId="0" xfId="81" applyNumberFormat="1" applyFont="1" applyFill="1">
      <alignment/>
      <protection/>
    </xf>
    <xf numFmtId="0" fontId="6" fillId="0" borderId="0" xfId="81" applyFont="1" applyFill="1">
      <alignment/>
      <protection/>
    </xf>
    <xf numFmtId="0" fontId="7" fillId="0" borderId="0" xfId="81" applyFont="1" applyFill="1">
      <alignment/>
      <protection/>
    </xf>
    <xf numFmtId="0" fontId="8" fillId="0" borderId="10" xfId="81" applyFont="1" applyFill="1" applyBorder="1" applyAlignment="1">
      <alignment horizontal="center" vertical="center" wrapText="1"/>
      <protection/>
    </xf>
    <xf numFmtId="0" fontId="6" fillId="0" borderId="10" xfId="81" applyFont="1" applyFill="1" applyBorder="1" applyAlignment="1">
      <alignment horizontal="center"/>
      <protection/>
    </xf>
    <xf numFmtId="188" fontId="49" fillId="0" borderId="10" xfId="81" applyNumberFormat="1" applyFont="1" applyFill="1" applyBorder="1">
      <alignment/>
      <protection/>
    </xf>
    <xf numFmtId="188" fontId="50" fillId="0" borderId="10" xfId="81" applyNumberFormat="1" applyFont="1" applyFill="1" applyBorder="1">
      <alignment/>
      <protection/>
    </xf>
    <xf numFmtId="188" fontId="7" fillId="34" borderId="10" xfId="81" applyNumberFormat="1" applyFont="1" applyFill="1" applyBorder="1" applyAlignment="1" applyProtection="1">
      <alignment vertical="center"/>
      <protection hidden="1"/>
    </xf>
    <xf numFmtId="188" fontId="8" fillId="33" borderId="10" xfId="81" applyNumberFormat="1" applyFont="1" applyFill="1" applyBorder="1" applyAlignment="1" applyProtection="1">
      <alignment/>
      <protection hidden="1"/>
    </xf>
    <xf numFmtId="188" fontId="8" fillId="33" borderId="10" xfId="81" applyNumberFormat="1" applyFont="1" applyFill="1" applyBorder="1">
      <alignment/>
      <protection/>
    </xf>
    <xf numFmtId="188" fontId="8" fillId="0" borderId="10" xfId="81" applyNumberFormat="1" applyFont="1" applyFill="1" applyBorder="1" applyAlignment="1" applyProtection="1">
      <alignment/>
      <protection hidden="1"/>
    </xf>
    <xf numFmtId="187" fontId="8" fillId="33" borderId="10" xfId="81" applyNumberFormat="1" applyFont="1" applyFill="1" applyBorder="1">
      <alignment/>
      <protection/>
    </xf>
    <xf numFmtId="187" fontId="8" fillId="0" borderId="10" xfId="81" applyNumberFormat="1" applyFont="1" applyBorder="1">
      <alignment/>
      <protection/>
    </xf>
    <xf numFmtId="188" fontId="7" fillId="0" borderId="10" xfId="81" applyNumberFormat="1" applyFont="1" applyFill="1" applyBorder="1" applyAlignment="1" applyProtection="1">
      <alignment/>
      <protection hidden="1"/>
    </xf>
    <xf numFmtId="187" fontId="7" fillId="33" borderId="10" xfId="81" applyNumberFormat="1" applyFont="1" applyFill="1" applyBorder="1">
      <alignment/>
      <protection/>
    </xf>
    <xf numFmtId="187" fontId="7" fillId="0" borderId="10" xfId="81" applyNumberFormat="1" applyFont="1" applyBorder="1">
      <alignment/>
      <protection/>
    </xf>
    <xf numFmtId="188" fontId="7" fillId="33" borderId="10" xfId="81" applyNumberFormat="1" applyFont="1" applyFill="1" applyBorder="1" applyAlignment="1" applyProtection="1">
      <alignment/>
      <protection hidden="1"/>
    </xf>
    <xf numFmtId="187" fontId="7" fillId="34" borderId="10" xfId="81" applyNumberFormat="1" applyFont="1" applyFill="1" applyBorder="1" applyAlignment="1">
      <alignment vertical="center"/>
      <protection/>
    </xf>
    <xf numFmtId="188" fontId="8" fillId="0" borderId="10" xfId="81" applyNumberFormat="1" applyFont="1" applyBorder="1">
      <alignment/>
      <protection/>
    </xf>
    <xf numFmtId="188" fontId="5" fillId="33" borderId="10" xfId="81" applyNumberFormat="1" applyFont="1" applyFill="1" applyBorder="1">
      <alignment/>
      <protection/>
    </xf>
    <xf numFmtId="188" fontId="7" fillId="33" borderId="10" xfId="81" applyNumberFormat="1" applyFont="1" applyFill="1" applyBorder="1" applyAlignment="1" applyProtection="1">
      <alignment wrapText="1"/>
      <protection hidden="1"/>
    </xf>
    <xf numFmtId="188" fontId="7" fillId="0" borderId="10" xfId="81" applyNumberFormat="1" applyFont="1" applyFill="1" applyBorder="1" applyAlignment="1" applyProtection="1">
      <alignment wrapText="1"/>
      <protection hidden="1"/>
    </xf>
    <xf numFmtId="188" fontId="5" fillId="0" borderId="10" xfId="81" applyNumberFormat="1" applyFont="1" applyBorder="1">
      <alignment/>
      <protection/>
    </xf>
    <xf numFmtId="0" fontId="11" fillId="0" borderId="0" xfId="81" applyNumberFormat="1" applyFont="1" applyFill="1" applyAlignment="1" applyProtection="1">
      <alignment horizontal="center" vertical="center" wrapText="1"/>
      <protection hidden="1"/>
    </xf>
    <xf numFmtId="0" fontId="8" fillId="0" borderId="10" xfId="81" applyFont="1" applyFill="1" applyBorder="1" applyAlignment="1">
      <alignment horizontal="center" vertical="center" wrapText="1"/>
      <protection/>
    </xf>
    <xf numFmtId="0" fontId="8" fillId="0" borderId="10" xfId="81" applyNumberFormat="1" applyFont="1" applyFill="1" applyBorder="1" applyAlignment="1" applyProtection="1">
      <alignment horizontal="center" vertical="center"/>
      <protection hidden="1"/>
    </xf>
    <xf numFmtId="0" fontId="8" fillId="0" borderId="10" xfId="81" applyNumberFormat="1" applyFont="1" applyFill="1" applyBorder="1" applyAlignment="1" applyProtection="1">
      <alignment horizontal="center" vertical="center" wrapText="1"/>
      <protection hidden="1"/>
    </xf>
    <xf numFmtId="188" fontId="8" fillId="0" borderId="10" xfId="81" applyNumberFormat="1" applyFont="1" applyFill="1" applyBorder="1">
      <alignment/>
      <protection/>
    </xf>
    <xf numFmtId="188" fontId="8" fillId="0" borderId="10" xfId="81" applyNumberFormat="1" applyFont="1" applyFill="1" applyBorder="1" applyAlignment="1" applyProtection="1">
      <alignment wrapText="1"/>
      <protection hidden="1"/>
    </xf>
    <xf numFmtId="188" fontId="5" fillId="0" borderId="10" xfId="81" applyNumberFormat="1" applyFont="1" applyFill="1" applyBorder="1">
      <alignment/>
      <protection/>
    </xf>
    <xf numFmtId="188" fontId="51" fillId="0" borderId="10" xfId="81" applyNumberFormat="1" applyFont="1" applyFill="1" applyBorder="1" applyAlignment="1" applyProtection="1">
      <alignment/>
      <protection hidden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Tmp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L89"/>
  <sheetViews>
    <sheetView tabSelected="1" zoomScale="90" zoomScaleNormal="9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83" sqref="C83"/>
    </sheetView>
  </sheetViews>
  <sheetFormatPr defaultColWidth="9.00390625" defaultRowHeight="12.75"/>
  <cols>
    <col min="1" max="1" width="48.00390625" style="1" customWidth="1"/>
    <col min="2" max="3" width="6.875" style="1" customWidth="1"/>
    <col min="4" max="4" width="22.125" style="1" customWidth="1"/>
    <col min="5" max="5" width="16.375" style="1" customWidth="1"/>
    <col min="6" max="6" width="17.00390625" style="1" customWidth="1"/>
    <col min="7" max="7" width="20.50390625" style="1" customWidth="1"/>
    <col min="8" max="8" width="17.50390625" style="1" customWidth="1"/>
    <col min="9" max="9" width="15.50390625" style="1" customWidth="1"/>
    <col min="10" max="10" width="13.50390625" style="1" customWidth="1"/>
    <col min="11" max="11" width="16.00390625" style="11" customWidth="1"/>
    <col min="12" max="12" width="12.875" style="1" customWidth="1"/>
    <col min="13" max="16384" width="9.375" style="1" customWidth="1"/>
  </cols>
  <sheetData>
    <row r="1" s="28" customFormat="1" ht="12.75"/>
    <row r="2" spans="1:12" s="29" customFormat="1" ht="48" customHeight="1">
      <c r="A2" s="50" t="s">
        <v>87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4" s="29" customFormat="1" ht="15.75" customHeight="1">
      <c r="A3" s="2"/>
      <c r="B3" s="2"/>
      <c r="C3" s="2"/>
      <c r="D3" s="2"/>
    </row>
    <row r="4" spans="1:12" s="28" customFormat="1" ht="60" customHeight="1">
      <c r="A4" s="52" t="s">
        <v>0</v>
      </c>
      <c r="B4" s="53" t="s">
        <v>1</v>
      </c>
      <c r="C4" s="53" t="s">
        <v>2</v>
      </c>
      <c r="D4" s="51" t="s">
        <v>88</v>
      </c>
      <c r="E4" s="51" t="s">
        <v>62</v>
      </c>
      <c r="F4" s="51"/>
      <c r="G4" s="51" t="s">
        <v>89</v>
      </c>
      <c r="H4" s="51" t="s">
        <v>62</v>
      </c>
      <c r="I4" s="51"/>
      <c r="J4" s="51" t="s">
        <v>86</v>
      </c>
      <c r="K4" s="51"/>
      <c r="L4" s="51"/>
    </row>
    <row r="5" spans="1:12" s="28" customFormat="1" ht="51" customHeight="1">
      <c r="A5" s="52"/>
      <c r="B5" s="53"/>
      <c r="C5" s="53"/>
      <c r="D5" s="51"/>
      <c r="E5" s="3" t="s">
        <v>63</v>
      </c>
      <c r="F5" s="4" t="s">
        <v>64</v>
      </c>
      <c r="G5" s="51"/>
      <c r="H5" s="3" t="s">
        <v>63</v>
      </c>
      <c r="I5" s="4" t="s">
        <v>64</v>
      </c>
      <c r="J5" s="30" t="s">
        <v>77</v>
      </c>
      <c r="K5" s="3" t="s">
        <v>63</v>
      </c>
      <c r="L5" s="30" t="s">
        <v>64</v>
      </c>
    </row>
    <row r="6" spans="1:12" s="28" customFormat="1" ht="17.25" customHeight="1">
      <c r="A6" s="12">
        <v>1</v>
      </c>
      <c r="B6" s="5">
        <v>2</v>
      </c>
      <c r="C6" s="5">
        <v>3</v>
      </c>
      <c r="D6" s="31">
        <v>7</v>
      </c>
      <c r="E6" s="31">
        <v>8</v>
      </c>
      <c r="F6" s="31">
        <v>9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s="7" customFormat="1" ht="18" customHeight="1">
      <c r="A7" s="13" t="s">
        <v>4</v>
      </c>
      <c r="B7" s="6">
        <v>1</v>
      </c>
      <c r="C7" s="6" t="s">
        <v>3</v>
      </c>
      <c r="D7" s="40">
        <f>D8+D9+D10+D11+D12+D13+D14+D15+D16+D17+D18</f>
        <v>684188.8500000001</v>
      </c>
      <c r="E7" s="40">
        <f>E8+E9+E10+E11+E12+E13+E14+E15+E16+E17+E18</f>
        <v>500528.70200000005</v>
      </c>
      <c r="F7" s="40">
        <f>F8+F9+F10+F11+F12+F13+F14+F15+F16+F17+F18</f>
        <v>195418.548</v>
      </c>
      <c r="G7" s="40">
        <f>G8+G9+G10+G11+G12+G13+G14+G15+G16+G17+G18</f>
        <v>710455.8</v>
      </c>
      <c r="H7" s="40">
        <f>H8+H9+H10+H11+H12+H13+H14+H15+H16+H17+H18</f>
        <v>528721.9</v>
      </c>
      <c r="I7" s="40">
        <f>I8+I9+I10+I11+I12+I13+I14+I15+I16+I17+I18</f>
        <v>191296.2</v>
      </c>
      <c r="J7" s="40">
        <f>G7/D7*100</f>
        <v>103.83913739605666</v>
      </c>
      <c r="K7" s="41">
        <f>H7/E7*100</f>
        <v>105.63268357785405</v>
      </c>
      <c r="L7" s="42">
        <f aca="true" t="shared" si="0" ref="J7:L9">I7/F7*100</f>
        <v>97.8905032085286</v>
      </c>
    </row>
    <row r="8" spans="1:12" ht="63">
      <c r="A8" s="14" t="s">
        <v>5</v>
      </c>
      <c r="B8" s="8">
        <v>1</v>
      </c>
      <c r="C8" s="8">
        <v>2</v>
      </c>
      <c r="D8" s="37">
        <f>E8+F8</f>
        <v>44665.19</v>
      </c>
      <c r="E8" s="37">
        <v>29200.455</v>
      </c>
      <c r="F8" s="54">
        <v>15464.735</v>
      </c>
      <c r="G8" s="35">
        <v>41369.6</v>
      </c>
      <c r="H8" s="35">
        <v>26425</v>
      </c>
      <c r="I8" s="36">
        <v>14944.6</v>
      </c>
      <c r="J8" s="37">
        <f t="shared" si="0"/>
        <v>92.62156950412613</v>
      </c>
      <c r="K8" s="38">
        <f>H8/E8*100</f>
        <v>90.4951652294459</v>
      </c>
      <c r="L8" s="39">
        <f t="shared" si="0"/>
        <v>96.63663813185289</v>
      </c>
    </row>
    <row r="9" spans="1:12" ht="78.75">
      <c r="A9" s="14" t="s">
        <v>6</v>
      </c>
      <c r="B9" s="8">
        <v>1</v>
      </c>
      <c r="C9" s="8">
        <v>3</v>
      </c>
      <c r="D9" s="37">
        <f aca="true" t="shared" si="1" ref="D9:D18">E9+F9</f>
        <v>1661.178</v>
      </c>
      <c r="E9" s="37">
        <v>0</v>
      </c>
      <c r="F9" s="54">
        <v>1661.178</v>
      </c>
      <c r="G9" s="35">
        <v>1700.8</v>
      </c>
      <c r="H9" s="35"/>
      <c r="I9" s="36">
        <v>1700.8</v>
      </c>
      <c r="J9" s="37">
        <f aca="true" t="shared" si="2" ref="J9:J18">G9/D9*100</f>
        <v>102.38517485784185</v>
      </c>
      <c r="K9" s="38" t="e">
        <f t="shared" si="0"/>
        <v>#DIV/0!</v>
      </c>
      <c r="L9" s="39">
        <f aca="true" t="shared" si="3" ref="L9:L18">I9/F9*100</f>
        <v>102.38517485784185</v>
      </c>
    </row>
    <row r="10" spans="1:12" ht="84" customHeight="1">
      <c r="A10" s="14" t="s">
        <v>7</v>
      </c>
      <c r="B10" s="8">
        <v>1</v>
      </c>
      <c r="C10" s="8">
        <v>4</v>
      </c>
      <c r="D10" s="37">
        <v>392888.687</v>
      </c>
      <c r="E10" s="37">
        <v>337431.717</v>
      </c>
      <c r="F10" s="54">
        <v>67215.37</v>
      </c>
      <c r="G10" s="35">
        <v>412997</v>
      </c>
      <c r="H10" s="35">
        <v>358661.9</v>
      </c>
      <c r="I10" s="36">
        <v>63897.6</v>
      </c>
      <c r="J10" s="37">
        <f t="shared" si="2"/>
        <v>105.1180687215868</v>
      </c>
      <c r="K10" s="38">
        <f aca="true" t="shared" si="4" ref="K10:K18">H10/E10*100</f>
        <v>106.29169752883662</v>
      </c>
      <c r="L10" s="39">
        <f t="shared" si="3"/>
        <v>95.06397123157993</v>
      </c>
    </row>
    <row r="11" spans="1:12" ht="27.75" customHeight="1">
      <c r="A11" s="14" t="s">
        <v>8</v>
      </c>
      <c r="B11" s="8">
        <v>1</v>
      </c>
      <c r="C11" s="8">
        <v>5</v>
      </c>
      <c r="D11" s="37">
        <f>E11+F11</f>
        <v>0.493</v>
      </c>
      <c r="E11" s="37">
        <v>0.493</v>
      </c>
      <c r="F11" s="54"/>
      <c r="G11" s="35">
        <v>1.4</v>
      </c>
      <c r="H11" s="35">
        <v>1.3</v>
      </c>
      <c r="I11" s="36"/>
      <c r="J11" s="37">
        <f t="shared" si="2"/>
        <v>283.97565922920893</v>
      </c>
      <c r="K11" s="38">
        <f>H11/E11*100</f>
        <v>263.6916835699797</v>
      </c>
      <c r="L11" s="39" t="e">
        <f>I11/F11*100</f>
        <v>#DIV/0!</v>
      </c>
    </row>
    <row r="12" spans="1:12" ht="63">
      <c r="A12" s="14" t="s">
        <v>9</v>
      </c>
      <c r="B12" s="8">
        <v>1</v>
      </c>
      <c r="C12" s="8">
        <v>6</v>
      </c>
      <c r="D12" s="55">
        <f>E12+F12</f>
        <v>8442.4</v>
      </c>
      <c r="E12" s="37">
        <v>8442.4</v>
      </c>
      <c r="F12" s="54"/>
      <c r="G12" s="35">
        <v>7396.9</v>
      </c>
      <c r="H12" s="35">
        <v>7396.9</v>
      </c>
      <c r="I12" s="36"/>
      <c r="J12" s="37">
        <f t="shared" si="2"/>
        <v>87.61608073533593</v>
      </c>
      <c r="K12" s="38">
        <f t="shared" si="4"/>
        <v>87.61608073533593</v>
      </c>
      <c r="L12" s="39"/>
    </row>
    <row r="13" spans="1:12" ht="33.75" customHeight="1" hidden="1">
      <c r="A13" s="14" t="s">
        <v>10</v>
      </c>
      <c r="B13" s="8">
        <v>1</v>
      </c>
      <c r="C13" s="8">
        <v>7</v>
      </c>
      <c r="D13" s="37">
        <f t="shared" si="1"/>
        <v>0</v>
      </c>
      <c r="E13" s="37"/>
      <c r="F13" s="54"/>
      <c r="G13" s="35">
        <f>H13+I13</f>
        <v>0</v>
      </c>
      <c r="H13" s="35"/>
      <c r="I13" s="36"/>
      <c r="J13" s="37" t="e">
        <f t="shared" si="2"/>
        <v>#DIV/0!</v>
      </c>
      <c r="K13" s="38"/>
      <c r="L13" s="39" t="e">
        <f t="shared" si="3"/>
        <v>#DIV/0!</v>
      </c>
    </row>
    <row r="14" spans="1:12" ht="15.75" customHeight="1" hidden="1">
      <c r="A14" s="14" t="s">
        <v>11</v>
      </c>
      <c r="B14" s="8">
        <v>1</v>
      </c>
      <c r="C14" s="8">
        <v>10</v>
      </c>
      <c r="D14" s="37">
        <f t="shared" si="1"/>
        <v>0</v>
      </c>
      <c r="E14" s="37"/>
      <c r="F14" s="54"/>
      <c r="G14" s="35">
        <f>H14+I14</f>
        <v>0</v>
      </c>
      <c r="H14" s="35"/>
      <c r="I14" s="36"/>
      <c r="J14" s="37" t="e">
        <f t="shared" si="2"/>
        <v>#DIV/0!</v>
      </c>
      <c r="K14" s="38" t="e">
        <f t="shared" si="4"/>
        <v>#DIV/0!</v>
      </c>
      <c r="L14" s="39" t="e">
        <f t="shared" si="3"/>
        <v>#DIV/0!</v>
      </c>
    </row>
    <row r="15" spans="1:12" ht="20.25" customHeight="1">
      <c r="A15" s="14" t="s">
        <v>12</v>
      </c>
      <c r="B15" s="8">
        <v>1</v>
      </c>
      <c r="C15" s="8">
        <v>11</v>
      </c>
      <c r="D15" s="37">
        <f t="shared" si="1"/>
        <v>0</v>
      </c>
      <c r="E15" s="37"/>
      <c r="F15" s="54"/>
      <c r="G15" s="35">
        <f>H15+I15</f>
        <v>0</v>
      </c>
      <c r="H15" s="35"/>
      <c r="I15" s="36"/>
      <c r="J15" s="37"/>
      <c r="K15" s="38"/>
      <c r="L15" s="39"/>
    </row>
    <row r="16" spans="1:12" ht="15.75" customHeight="1" hidden="1">
      <c r="A16" s="15"/>
      <c r="B16" s="8">
        <v>1</v>
      </c>
      <c r="C16" s="8">
        <v>12</v>
      </c>
      <c r="D16" s="37">
        <f t="shared" si="1"/>
        <v>0</v>
      </c>
      <c r="E16" s="37"/>
      <c r="F16" s="54"/>
      <c r="G16" s="35">
        <f>H16+I16</f>
        <v>0</v>
      </c>
      <c r="H16" s="35"/>
      <c r="I16" s="36"/>
      <c r="J16" s="37" t="e">
        <f t="shared" si="2"/>
        <v>#DIV/0!</v>
      </c>
      <c r="K16" s="38" t="e">
        <f t="shared" si="4"/>
        <v>#DIV/0!</v>
      </c>
      <c r="L16" s="39" t="e">
        <f t="shared" si="3"/>
        <v>#DIV/0!</v>
      </c>
    </row>
    <row r="17" spans="1:12" ht="47.25" customHeight="1" hidden="1">
      <c r="A17" s="14" t="s">
        <v>13</v>
      </c>
      <c r="B17" s="8">
        <v>1</v>
      </c>
      <c r="C17" s="8">
        <v>13</v>
      </c>
      <c r="D17" s="37">
        <f t="shared" si="1"/>
        <v>0</v>
      </c>
      <c r="E17" s="37"/>
      <c r="F17" s="54"/>
      <c r="G17" s="35">
        <f>H17+I17</f>
        <v>0</v>
      </c>
      <c r="H17" s="35"/>
      <c r="I17" s="36"/>
      <c r="J17" s="37" t="e">
        <f t="shared" si="2"/>
        <v>#DIV/0!</v>
      </c>
      <c r="K17" s="38" t="e">
        <f t="shared" si="4"/>
        <v>#DIV/0!</v>
      </c>
      <c r="L17" s="39" t="e">
        <f t="shared" si="3"/>
        <v>#DIV/0!</v>
      </c>
    </row>
    <row r="18" spans="1:12" ht="19.5" customHeight="1">
      <c r="A18" s="14" t="s">
        <v>14</v>
      </c>
      <c r="B18" s="8">
        <v>1</v>
      </c>
      <c r="C18" s="8">
        <v>13</v>
      </c>
      <c r="D18" s="37">
        <f t="shared" si="1"/>
        <v>236530.902</v>
      </c>
      <c r="E18" s="37">
        <v>125453.637</v>
      </c>
      <c r="F18" s="54">
        <v>111077.265</v>
      </c>
      <c r="G18" s="35">
        <v>246990.1</v>
      </c>
      <c r="H18" s="35">
        <v>136236.8</v>
      </c>
      <c r="I18" s="36">
        <v>110753.2</v>
      </c>
      <c r="J18" s="37">
        <f t="shared" si="2"/>
        <v>104.42191608435164</v>
      </c>
      <c r="K18" s="38">
        <f t="shared" si="4"/>
        <v>108.59533709652433</v>
      </c>
      <c r="L18" s="39">
        <f t="shared" si="3"/>
        <v>99.7082526293747</v>
      </c>
    </row>
    <row r="19" spans="1:12" s="7" customFormat="1" ht="19.5" customHeight="1">
      <c r="A19" s="13" t="s">
        <v>58</v>
      </c>
      <c r="B19" s="6">
        <v>2</v>
      </c>
      <c r="C19" s="6">
        <v>0</v>
      </c>
      <c r="D19" s="40">
        <f aca="true" t="shared" si="5" ref="D19:I19">D20</f>
        <v>2420.1</v>
      </c>
      <c r="E19" s="40">
        <f t="shared" si="5"/>
        <v>2420.051</v>
      </c>
      <c r="F19" s="40">
        <f t="shared" si="5"/>
        <v>2420.051</v>
      </c>
      <c r="G19" s="43">
        <f t="shared" si="5"/>
        <v>2348.1</v>
      </c>
      <c r="H19" s="43">
        <f t="shared" si="5"/>
        <v>2348.1</v>
      </c>
      <c r="I19" s="43">
        <f t="shared" si="5"/>
        <v>2348.1</v>
      </c>
      <c r="J19" s="40">
        <f aca="true" t="shared" si="6" ref="J19:L20">G19/D19*100</f>
        <v>97.02491632577166</v>
      </c>
      <c r="K19" s="43">
        <f t="shared" si="6"/>
        <v>97.02688083846166</v>
      </c>
      <c r="L19" s="42">
        <f t="shared" si="6"/>
        <v>97.02688083846166</v>
      </c>
    </row>
    <row r="20" spans="1:12" ht="33.75" customHeight="1">
      <c r="A20" s="14" t="s">
        <v>59</v>
      </c>
      <c r="B20" s="8">
        <v>2</v>
      </c>
      <c r="C20" s="8">
        <v>3</v>
      </c>
      <c r="D20" s="55">
        <v>2420.1</v>
      </c>
      <c r="E20" s="37">
        <v>2420.051</v>
      </c>
      <c r="F20" s="54">
        <v>2420.051</v>
      </c>
      <c r="G20" s="35">
        <v>2348.1</v>
      </c>
      <c r="H20" s="35">
        <v>2348.1</v>
      </c>
      <c r="I20" s="36">
        <v>2348.1</v>
      </c>
      <c r="J20" s="37">
        <f t="shared" si="6"/>
        <v>97.02491632577166</v>
      </c>
      <c r="K20" s="35">
        <f t="shared" si="6"/>
        <v>97.02688083846166</v>
      </c>
      <c r="L20" s="39">
        <f t="shared" si="6"/>
        <v>97.02688083846166</v>
      </c>
    </row>
    <row r="21" spans="1:12" s="7" customFormat="1" ht="31.5">
      <c r="A21" s="13" t="s">
        <v>15</v>
      </c>
      <c r="B21" s="6">
        <v>3</v>
      </c>
      <c r="C21" s="6" t="s">
        <v>3</v>
      </c>
      <c r="D21" s="40">
        <f aca="true" t="shared" si="7" ref="D21:I21">SUM(D22:D26)</f>
        <v>46793.62300000001</v>
      </c>
      <c r="E21" s="40">
        <f t="shared" si="7"/>
        <v>32358.584000000003</v>
      </c>
      <c r="F21" s="40">
        <f t="shared" si="7"/>
        <v>14691.514000000001</v>
      </c>
      <c r="G21" s="43">
        <f t="shared" si="7"/>
        <v>50164.00000000001</v>
      </c>
      <c r="H21" s="43">
        <f t="shared" si="7"/>
        <v>38152.7</v>
      </c>
      <c r="I21" s="43">
        <f t="shared" si="7"/>
        <v>12284.3</v>
      </c>
      <c r="J21" s="40">
        <f aca="true" t="shared" si="8" ref="J21:K26">G21/D21*100</f>
        <v>107.20264169329228</v>
      </c>
      <c r="K21" s="41">
        <f t="shared" si="8"/>
        <v>117.90596275782647</v>
      </c>
      <c r="L21" s="42">
        <f aca="true" t="shared" si="9" ref="L21:L45">I21/F21*100</f>
        <v>83.61493580579918</v>
      </c>
    </row>
    <row r="22" spans="1:12" ht="18" customHeight="1" hidden="1">
      <c r="A22" s="14" t="s">
        <v>16</v>
      </c>
      <c r="B22" s="8">
        <v>3</v>
      </c>
      <c r="C22" s="8">
        <v>2</v>
      </c>
      <c r="D22" s="37"/>
      <c r="E22" s="56"/>
      <c r="F22" s="54"/>
      <c r="G22" s="35"/>
      <c r="H22" s="46"/>
      <c r="I22" s="36"/>
      <c r="J22" s="37" t="e">
        <f t="shared" si="8"/>
        <v>#DIV/0!</v>
      </c>
      <c r="K22" s="38" t="e">
        <f t="shared" si="8"/>
        <v>#DIV/0!</v>
      </c>
      <c r="L22" s="39"/>
    </row>
    <row r="23" spans="1:12" ht="18" customHeight="1">
      <c r="A23" s="14" t="s">
        <v>83</v>
      </c>
      <c r="B23" s="8">
        <v>3</v>
      </c>
      <c r="C23" s="8">
        <v>4</v>
      </c>
      <c r="D23" s="37">
        <v>5462.764</v>
      </c>
      <c r="E23" s="37">
        <v>5491.044</v>
      </c>
      <c r="F23" s="54">
        <v>123.815</v>
      </c>
      <c r="G23" s="35">
        <v>6579.9</v>
      </c>
      <c r="H23" s="35">
        <v>6616.7</v>
      </c>
      <c r="I23" s="36">
        <v>102.3</v>
      </c>
      <c r="J23" s="37">
        <f t="shared" si="8"/>
        <v>120.4500139489826</v>
      </c>
      <c r="K23" s="38">
        <f t="shared" si="8"/>
        <v>120.49985394398588</v>
      </c>
      <c r="L23" s="39">
        <f t="shared" si="9"/>
        <v>82.62326858619716</v>
      </c>
    </row>
    <row r="24" spans="1:12" ht="63">
      <c r="A24" s="14" t="s">
        <v>78</v>
      </c>
      <c r="B24" s="8">
        <v>3</v>
      </c>
      <c r="C24" s="8">
        <v>10</v>
      </c>
      <c r="D24" s="37">
        <f>E24+F24</f>
        <v>0</v>
      </c>
      <c r="E24" s="37"/>
      <c r="F24" s="54"/>
      <c r="G24" s="35">
        <f>H24+I24</f>
        <v>0</v>
      </c>
      <c r="H24" s="35"/>
      <c r="I24" s="36"/>
      <c r="J24" s="37" t="e">
        <f t="shared" si="8"/>
        <v>#DIV/0!</v>
      </c>
      <c r="K24" s="38" t="e">
        <f t="shared" si="8"/>
        <v>#DIV/0!</v>
      </c>
      <c r="L24" s="39" t="e">
        <f t="shared" si="9"/>
        <v>#DIV/0!</v>
      </c>
    </row>
    <row r="25" spans="1:12" ht="22.5" customHeight="1" hidden="1">
      <c r="A25" s="14" t="s">
        <v>17</v>
      </c>
      <c r="B25" s="8">
        <v>3</v>
      </c>
      <c r="C25" s="8">
        <v>10</v>
      </c>
      <c r="D25" s="37">
        <f>E25+F25</f>
        <v>36738.637</v>
      </c>
      <c r="E25" s="37">
        <v>24888.964</v>
      </c>
      <c r="F25" s="54">
        <v>11849.673</v>
      </c>
      <c r="G25" s="35">
        <v>40587.8</v>
      </c>
      <c r="H25" s="35">
        <v>29342.6</v>
      </c>
      <c r="I25" s="36">
        <v>11245.2</v>
      </c>
      <c r="J25" s="37">
        <f t="shared" si="8"/>
        <v>110.47715243219285</v>
      </c>
      <c r="K25" s="38">
        <f t="shared" si="8"/>
        <v>117.894019212692</v>
      </c>
      <c r="L25" s="39">
        <f t="shared" si="9"/>
        <v>94.89882125861195</v>
      </c>
    </row>
    <row r="26" spans="1:12" ht="47.25">
      <c r="A26" s="14" t="s">
        <v>18</v>
      </c>
      <c r="B26" s="8">
        <v>3</v>
      </c>
      <c r="C26" s="8">
        <v>14</v>
      </c>
      <c r="D26" s="37">
        <v>4592.222</v>
      </c>
      <c r="E26" s="37">
        <v>1978.576</v>
      </c>
      <c r="F26" s="54">
        <v>2718.026</v>
      </c>
      <c r="G26" s="35">
        <v>2996.3</v>
      </c>
      <c r="H26" s="35">
        <v>2193.4</v>
      </c>
      <c r="I26" s="36">
        <v>936.8</v>
      </c>
      <c r="J26" s="37">
        <f>G26/D26*100</f>
        <v>65.24728116367197</v>
      </c>
      <c r="K26" s="38">
        <f t="shared" si="8"/>
        <v>110.85750559998706</v>
      </c>
      <c r="L26" s="39">
        <f>I26/F26*100</f>
        <v>34.466189800980565</v>
      </c>
    </row>
    <row r="27" spans="1:12" s="7" customFormat="1" ht="15.75">
      <c r="A27" s="13" t="s">
        <v>19</v>
      </c>
      <c r="B27" s="6">
        <v>4</v>
      </c>
      <c r="C27" s="6" t="s">
        <v>3</v>
      </c>
      <c r="D27" s="40">
        <f aca="true" t="shared" si="10" ref="D27:I27">SUM(D28:D37)</f>
        <v>241358.606</v>
      </c>
      <c r="E27" s="40">
        <f t="shared" si="10"/>
        <v>145410.603</v>
      </c>
      <c r="F27" s="40">
        <f t="shared" si="10"/>
        <v>115119.93500000001</v>
      </c>
      <c r="G27" s="43">
        <f t="shared" si="10"/>
        <v>255477.30000000002</v>
      </c>
      <c r="H27" s="43">
        <f t="shared" si="10"/>
        <v>173052.19999999998</v>
      </c>
      <c r="I27" s="43">
        <f t="shared" si="10"/>
        <v>108965.6</v>
      </c>
      <c r="J27" s="40">
        <f>G27/D27*100</f>
        <v>105.84967498527898</v>
      </c>
      <c r="K27" s="41">
        <f>H27/E27*100</f>
        <v>119.00934074250415</v>
      </c>
      <c r="L27" s="42">
        <f t="shared" si="9"/>
        <v>94.65397978204209</v>
      </c>
    </row>
    <row r="28" spans="1:12" s="7" customFormat="1" ht="16.5" customHeight="1">
      <c r="A28" s="14" t="s">
        <v>20</v>
      </c>
      <c r="B28" s="8">
        <v>4</v>
      </c>
      <c r="C28" s="8">
        <v>1</v>
      </c>
      <c r="D28" s="37">
        <v>7169.478</v>
      </c>
      <c r="E28" s="37">
        <v>6090.105</v>
      </c>
      <c r="F28" s="54">
        <v>2859.003</v>
      </c>
      <c r="G28" s="35">
        <v>7053.2</v>
      </c>
      <c r="H28" s="35">
        <v>6476.1</v>
      </c>
      <c r="I28" s="36">
        <v>2408.3</v>
      </c>
      <c r="J28" s="37">
        <f>G28/D28*100</f>
        <v>98.37815249589997</v>
      </c>
      <c r="K28" s="38">
        <f>H28/E28*100</f>
        <v>106.33806806286591</v>
      </c>
      <c r="L28" s="39">
        <f t="shared" si="9"/>
        <v>84.23565837461521</v>
      </c>
    </row>
    <row r="29" spans="1:12" ht="31.5" customHeight="1" hidden="1">
      <c r="A29" s="14" t="s">
        <v>21</v>
      </c>
      <c r="B29" s="8">
        <v>4</v>
      </c>
      <c r="C29" s="8">
        <v>4</v>
      </c>
      <c r="D29" s="21">
        <f aca="true" t="shared" si="11" ref="D29:D36">E29+F29</f>
        <v>0</v>
      </c>
      <c r="E29" s="21"/>
      <c r="F29" s="32"/>
      <c r="G29" s="35">
        <f aca="true" t="shared" si="12" ref="G29:G36">H29+I29</f>
        <v>0</v>
      </c>
      <c r="H29" s="35"/>
      <c r="I29" s="19"/>
      <c r="J29" s="40" t="e">
        <f>G29/D29*100</f>
        <v>#DIV/0!</v>
      </c>
      <c r="K29" s="41" t="e">
        <f>H29/E29*100</f>
        <v>#DIV/0!</v>
      </c>
      <c r="L29" s="39" t="e">
        <f t="shared" si="9"/>
        <v>#DIV/0!</v>
      </c>
    </row>
    <row r="30" spans="1:12" ht="15.75">
      <c r="A30" s="14" t="s">
        <v>22</v>
      </c>
      <c r="B30" s="8">
        <v>4</v>
      </c>
      <c r="C30" s="8">
        <v>5</v>
      </c>
      <c r="D30" s="37">
        <v>55459.352</v>
      </c>
      <c r="E30" s="37">
        <v>45589.201</v>
      </c>
      <c r="F30" s="54">
        <v>10262.311</v>
      </c>
      <c r="G30" s="35">
        <v>69514.4</v>
      </c>
      <c r="H30" s="35">
        <v>59761.1</v>
      </c>
      <c r="I30" s="36">
        <v>10176</v>
      </c>
      <c r="J30" s="37">
        <f>G30/D30*100</f>
        <v>125.34297191211321</v>
      </c>
      <c r="K30" s="38">
        <f>H30/E30*100</f>
        <v>131.0860876899334</v>
      </c>
      <c r="L30" s="39">
        <f t="shared" si="9"/>
        <v>99.15895162405427</v>
      </c>
    </row>
    <row r="31" spans="1:12" ht="15.75" customHeight="1" hidden="1">
      <c r="A31" s="14" t="s">
        <v>23</v>
      </c>
      <c r="B31" s="8">
        <v>4</v>
      </c>
      <c r="C31" s="8">
        <v>6</v>
      </c>
      <c r="D31" s="21">
        <f t="shared" si="11"/>
        <v>0</v>
      </c>
      <c r="E31" s="21"/>
      <c r="F31" s="32"/>
      <c r="G31" s="35">
        <f t="shared" si="12"/>
        <v>0</v>
      </c>
      <c r="H31" s="35"/>
      <c r="I31" s="19"/>
      <c r="J31" s="37"/>
      <c r="K31" s="38"/>
      <c r="L31" s="39"/>
    </row>
    <row r="32" spans="1:12" ht="15.75" customHeight="1" hidden="1">
      <c r="A32" s="14" t="s">
        <v>24</v>
      </c>
      <c r="B32" s="8">
        <v>4</v>
      </c>
      <c r="C32" s="8">
        <v>7</v>
      </c>
      <c r="D32" s="21">
        <f t="shared" si="11"/>
        <v>0</v>
      </c>
      <c r="E32" s="21"/>
      <c r="F32" s="32"/>
      <c r="G32" s="35">
        <f t="shared" si="12"/>
        <v>0</v>
      </c>
      <c r="H32" s="35"/>
      <c r="I32" s="19"/>
      <c r="J32" s="37"/>
      <c r="K32" s="38"/>
      <c r="L32" s="39"/>
    </row>
    <row r="33" spans="1:12" ht="15.75">
      <c r="A33" s="14" t="s">
        <v>25</v>
      </c>
      <c r="B33" s="8">
        <v>4</v>
      </c>
      <c r="C33" s="8">
        <v>8</v>
      </c>
      <c r="D33" s="37">
        <v>22275.613</v>
      </c>
      <c r="E33" s="37">
        <v>16267.346</v>
      </c>
      <c r="F33" s="54">
        <v>6008.268</v>
      </c>
      <c r="G33" s="35">
        <v>26457.4</v>
      </c>
      <c r="H33" s="35">
        <v>19032.6</v>
      </c>
      <c r="I33" s="36">
        <v>7424.8</v>
      </c>
      <c r="J33" s="37">
        <f aca="true" t="shared" si="13" ref="J33:J45">G33/D33*100</f>
        <v>118.77293792094521</v>
      </c>
      <c r="K33" s="38">
        <f aca="true" t="shared" si="14" ref="K33:K45">H33/E33*100</f>
        <v>116.99880238608067</v>
      </c>
      <c r="L33" s="39">
        <f t="shared" si="9"/>
        <v>123.57637841720776</v>
      </c>
    </row>
    <row r="34" spans="1:12" ht="15.75">
      <c r="A34" s="14" t="s">
        <v>26</v>
      </c>
      <c r="B34" s="8">
        <v>4</v>
      </c>
      <c r="C34" s="8">
        <v>9</v>
      </c>
      <c r="D34" s="37">
        <v>88163.071</v>
      </c>
      <c r="E34" s="37">
        <v>17942.844</v>
      </c>
      <c r="F34" s="54">
        <v>87220.368</v>
      </c>
      <c r="G34" s="35">
        <v>82390.7</v>
      </c>
      <c r="H34" s="35">
        <v>23998.7</v>
      </c>
      <c r="I34" s="36">
        <v>82390.6</v>
      </c>
      <c r="J34" s="37">
        <f t="shared" si="13"/>
        <v>93.45262031536991</v>
      </c>
      <c r="K34" s="38">
        <f t="shared" si="14"/>
        <v>133.75081453085141</v>
      </c>
      <c r="L34" s="39">
        <f t="shared" si="9"/>
        <v>94.46256865139574</v>
      </c>
    </row>
    <row r="35" spans="1:12" ht="15.75">
      <c r="A35" s="14" t="s">
        <v>27</v>
      </c>
      <c r="B35" s="8">
        <v>4</v>
      </c>
      <c r="C35" s="8">
        <v>10</v>
      </c>
      <c r="D35" s="37">
        <f>E35+F35</f>
        <v>17319.804</v>
      </c>
      <c r="E35" s="37">
        <v>8569.819</v>
      </c>
      <c r="F35" s="54">
        <v>8749.985</v>
      </c>
      <c r="G35" s="35">
        <v>13774.1</v>
      </c>
      <c r="H35" s="35">
        <v>7496.2</v>
      </c>
      <c r="I35" s="36">
        <v>6277.9</v>
      </c>
      <c r="J35" s="37">
        <f t="shared" si="13"/>
        <v>79.5280362295093</v>
      </c>
      <c r="K35" s="38">
        <f t="shared" si="14"/>
        <v>87.4720924677639</v>
      </c>
      <c r="L35" s="39">
        <f t="shared" si="9"/>
        <v>71.74755156723126</v>
      </c>
    </row>
    <row r="36" spans="1:12" ht="31.5" customHeight="1" hidden="1">
      <c r="A36" s="14" t="s">
        <v>28</v>
      </c>
      <c r="B36" s="8">
        <v>4</v>
      </c>
      <c r="C36" s="8">
        <v>11</v>
      </c>
      <c r="D36" s="21">
        <f t="shared" si="11"/>
        <v>0</v>
      </c>
      <c r="E36" s="21"/>
      <c r="F36" s="32"/>
      <c r="G36" s="35">
        <f t="shared" si="12"/>
        <v>0</v>
      </c>
      <c r="H36" s="35"/>
      <c r="I36" s="19"/>
      <c r="J36" s="37" t="e">
        <f t="shared" si="13"/>
        <v>#DIV/0!</v>
      </c>
      <c r="K36" s="38" t="e">
        <f t="shared" si="14"/>
        <v>#DIV/0!</v>
      </c>
      <c r="L36" s="39" t="e">
        <f t="shared" si="9"/>
        <v>#DIV/0!</v>
      </c>
    </row>
    <row r="37" spans="1:12" ht="32.25" customHeight="1">
      <c r="A37" s="14" t="s">
        <v>29</v>
      </c>
      <c r="B37" s="8">
        <v>4</v>
      </c>
      <c r="C37" s="8">
        <v>12</v>
      </c>
      <c r="D37" s="37">
        <v>50971.288</v>
      </c>
      <c r="E37" s="37">
        <v>50951.288</v>
      </c>
      <c r="F37" s="54">
        <v>20</v>
      </c>
      <c r="G37" s="35">
        <v>56287.5</v>
      </c>
      <c r="H37" s="35">
        <v>56287.5</v>
      </c>
      <c r="I37" s="36">
        <v>288</v>
      </c>
      <c r="J37" s="37">
        <f t="shared" si="13"/>
        <v>110.42981688043669</v>
      </c>
      <c r="K37" s="38">
        <f t="shared" si="14"/>
        <v>110.47316409351615</v>
      </c>
      <c r="L37" s="39"/>
    </row>
    <row r="38" spans="1:12" s="7" customFormat="1" ht="15.75">
      <c r="A38" s="13" t="s">
        <v>30</v>
      </c>
      <c r="B38" s="6">
        <v>5</v>
      </c>
      <c r="C38" s="6" t="s">
        <v>3</v>
      </c>
      <c r="D38" s="40">
        <f aca="true" t="shared" si="15" ref="D38:I38">SUM(D39:D42)</f>
        <v>480185.5449999999</v>
      </c>
      <c r="E38" s="40">
        <f t="shared" si="15"/>
        <v>307087.086</v>
      </c>
      <c r="F38" s="40">
        <f t="shared" si="15"/>
        <v>374617.216</v>
      </c>
      <c r="G38" s="43">
        <f t="shared" si="15"/>
        <v>652993.1</v>
      </c>
      <c r="H38" s="43">
        <f t="shared" si="15"/>
        <v>508226.9</v>
      </c>
      <c r="I38" s="43">
        <f t="shared" si="15"/>
        <v>542618</v>
      </c>
      <c r="J38" s="40">
        <f t="shared" si="13"/>
        <v>135.9876628522835</v>
      </c>
      <c r="K38" s="41">
        <f t="shared" si="14"/>
        <v>165.49927469108877</v>
      </c>
      <c r="L38" s="42">
        <f t="shared" si="9"/>
        <v>144.84598593568109</v>
      </c>
    </row>
    <row r="39" spans="1:12" ht="15.75">
      <c r="A39" s="14" t="s">
        <v>31</v>
      </c>
      <c r="B39" s="8">
        <v>5</v>
      </c>
      <c r="C39" s="8">
        <v>1</v>
      </c>
      <c r="D39" s="37">
        <v>82986.643</v>
      </c>
      <c r="E39" s="37">
        <v>48396.502</v>
      </c>
      <c r="F39" s="54">
        <v>48326.881</v>
      </c>
      <c r="G39" s="35">
        <v>80270.6</v>
      </c>
      <c r="H39" s="35">
        <v>46747.7</v>
      </c>
      <c r="I39" s="45">
        <v>46139.1</v>
      </c>
      <c r="J39" s="37">
        <f t="shared" si="13"/>
        <v>96.72713234104434</v>
      </c>
      <c r="K39" s="38">
        <f t="shared" si="14"/>
        <v>96.59313807431784</v>
      </c>
      <c r="L39" s="39">
        <f t="shared" si="9"/>
        <v>95.47295220645421</v>
      </c>
    </row>
    <row r="40" spans="1:12" ht="15.75">
      <c r="A40" s="14" t="s">
        <v>32</v>
      </c>
      <c r="B40" s="8">
        <v>5</v>
      </c>
      <c r="C40" s="8">
        <v>2</v>
      </c>
      <c r="D40" s="37">
        <v>307696.807</v>
      </c>
      <c r="E40" s="37">
        <v>227690.253</v>
      </c>
      <c r="F40" s="54">
        <v>236788.24</v>
      </c>
      <c r="G40" s="35">
        <v>500357.8</v>
      </c>
      <c r="H40" s="35">
        <v>429393.3</v>
      </c>
      <c r="I40" s="45">
        <v>424119.9</v>
      </c>
      <c r="J40" s="37">
        <f t="shared" si="13"/>
        <v>162.61390713748943</v>
      </c>
      <c r="K40" s="38">
        <f t="shared" si="14"/>
        <v>188.58659707317378</v>
      </c>
      <c r="L40" s="39">
        <f t="shared" si="9"/>
        <v>179.1135826677879</v>
      </c>
    </row>
    <row r="41" spans="1:12" ht="15.75">
      <c r="A41" s="14" t="s">
        <v>61</v>
      </c>
      <c r="B41" s="8">
        <v>5</v>
      </c>
      <c r="C41" s="8">
        <v>3</v>
      </c>
      <c r="D41" s="37">
        <v>89502.095</v>
      </c>
      <c r="E41" s="37">
        <v>31000.331</v>
      </c>
      <c r="F41" s="54">
        <v>89502.095</v>
      </c>
      <c r="G41" s="35">
        <v>72359</v>
      </c>
      <c r="H41" s="35">
        <v>32080.2</v>
      </c>
      <c r="I41" s="45">
        <v>72359</v>
      </c>
      <c r="J41" s="37">
        <f t="shared" si="13"/>
        <v>80.84615226045825</v>
      </c>
      <c r="K41" s="38">
        <f t="shared" si="14"/>
        <v>103.48341119325468</v>
      </c>
      <c r="L41" s="39">
        <f t="shared" si="9"/>
        <v>80.84615226045825</v>
      </c>
    </row>
    <row r="42" spans="1:12" ht="31.5">
      <c r="A42" s="14" t="s">
        <v>33</v>
      </c>
      <c r="B42" s="8">
        <v>5</v>
      </c>
      <c r="C42" s="8">
        <v>5</v>
      </c>
      <c r="D42" s="37"/>
      <c r="E42" s="37"/>
      <c r="F42" s="54"/>
      <c r="G42" s="35">
        <v>5.7</v>
      </c>
      <c r="H42" s="35">
        <v>5.7</v>
      </c>
      <c r="I42" s="45"/>
      <c r="J42" s="37" t="e">
        <f t="shared" si="13"/>
        <v>#DIV/0!</v>
      </c>
      <c r="K42" s="38"/>
      <c r="L42" s="39" t="e">
        <f t="shared" si="9"/>
        <v>#DIV/0!</v>
      </c>
    </row>
    <row r="43" spans="1:12" s="7" customFormat="1" ht="15.75">
      <c r="A43" s="13" t="s">
        <v>34</v>
      </c>
      <c r="B43" s="6">
        <v>6</v>
      </c>
      <c r="C43" s="6" t="s">
        <v>3</v>
      </c>
      <c r="D43" s="40">
        <f aca="true" t="shared" si="16" ref="D43:I43">D44+D45</f>
        <v>120.9</v>
      </c>
      <c r="E43" s="40">
        <f t="shared" si="16"/>
        <v>120.9</v>
      </c>
      <c r="F43" s="40">
        <f t="shared" si="16"/>
        <v>24.2</v>
      </c>
      <c r="G43" s="43">
        <f t="shared" si="16"/>
        <v>9601.3</v>
      </c>
      <c r="H43" s="43">
        <f t="shared" si="16"/>
        <v>1248.6</v>
      </c>
      <c r="I43" s="43">
        <f t="shared" si="16"/>
        <v>8352.7</v>
      </c>
      <c r="J43" s="40">
        <f t="shared" si="13"/>
        <v>7941.521918941273</v>
      </c>
      <c r="K43" s="41">
        <f t="shared" si="14"/>
        <v>1032.7543424317616</v>
      </c>
      <c r="L43" s="42">
        <f t="shared" si="9"/>
        <v>34515.289256198346</v>
      </c>
    </row>
    <row r="44" spans="1:12" ht="31.5" customHeight="1" hidden="1">
      <c r="A44" s="14" t="s">
        <v>35</v>
      </c>
      <c r="B44" s="8">
        <v>6</v>
      </c>
      <c r="C44" s="8">
        <v>3</v>
      </c>
      <c r="D44" s="57">
        <f>E44+F44</f>
        <v>0</v>
      </c>
      <c r="E44" s="32"/>
      <c r="F44" s="32"/>
      <c r="G44" s="43">
        <f>H44+I44</f>
        <v>0</v>
      </c>
      <c r="H44" s="36"/>
      <c r="I44" s="19"/>
      <c r="J44" s="37" t="e">
        <f t="shared" si="13"/>
        <v>#DIV/0!</v>
      </c>
      <c r="K44" s="38" t="e">
        <f t="shared" si="14"/>
        <v>#DIV/0!</v>
      </c>
      <c r="L44" s="39" t="e">
        <f t="shared" si="9"/>
        <v>#DIV/0!</v>
      </c>
    </row>
    <row r="45" spans="1:12" ht="31.5">
      <c r="A45" s="14" t="s">
        <v>36</v>
      </c>
      <c r="B45" s="8">
        <v>6</v>
      </c>
      <c r="C45" s="8">
        <v>5</v>
      </c>
      <c r="D45" s="37">
        <v>120.9</v>
      </c>
      <c r="E45" s="37">
        <v>120.9</v>
      </c>
      <c r="F45" s="54">
        <v>24.2</v>
      </c>
      <c r="G45" s="35">
        <v>9601.3</v>
      </c>
      <c r="H45" s="35">
        <v>1248.6</v>
      </c>
      <c r="I45" s="36">
        <v>8352.7</v>
      </c>
      <c r="J45" s="37">
        <f t="shared" si="13"/>
        <v>7941.521918941273</v>
      </c>
      <c r="K45" s="38">
        <f t="shared" si="14"/>
        <v>1032.7543424317616</v>
      </c>
      <c r="L45" s="39">
        <f t="shared" si="9"/>
        <v>34515.289256198346</v>
      </c>
    </row>
    <row r="46" spans="1:12" s="7" customFormat="1" ht="15.75">
      <c r="A46" s="13" t="s">
        <v>37</v>
      </c>
      <c r="B46" s="6">
        <v>7</v>
      </c>
      <c r="C46" s="6" t="s">
        <v>3</v>
      </c>
      <c r="D46" s="40">
        <f aca="true" t="shared" si="17" ref="D46:I46">SUM(D47:D54)</f>
        <v>1428214.704</v>
      </c>
      <c r="E46" s="40">
        <f t="shared" si="17"/>
        <v>1428151.704</v>
      </c>
      <c r="F46" s="40">
        <f t="shared" si="17"/>
        <v>63</v>
      </c>
      <c r="G46" s="43">
        <f t="shared" si="17"/>
        <v>1509556.2</v>
      </c>
      <c r="H46" s="43">
        <f t="shared" si="17"/>
        <v>1509540</v>
      </c>
      <c r="I46" s="43">
        <f t="shared" si="17"/>
        <v>16.2</v>
      </c>
      <c r="J46" s="40">
        <f aca="true" t="shared" si="18" ref="J46:J73">G46/D46*100</f>
        <v>105.69532688412933</v>
      </c>
      <c r="K46" s="41">
        <f aca="true" t="shared" si="19" ref="K46:K73">H46/E46*100</f>
        <v>105.69885508465563</v>
      </c>
      <c r="L46" s="42"/>
    </row>
    <row r="47" spans="1:12" s="7" customFormat="1" ht="15.75">
      <c r="A47" s="14" t="s">
        <v>60</v>
      </c>
      <c r="B47" s="8">
        <v>7</v>
      </c>
      <c r="C47" s="8">
        <v>1</v>
      </c>
      <c r="D47" s="37">
        <f>E47+F47</f>
        <v>204560.537</v>
      </c>
      <c r="E47" s="37">
        <v>204560.537</v>
      </c>
      <c r="F47" s="54"/>
      <c r="G47" s="35">
        <v>216467.1</v>
      </c>
      <c r="H47" s="35">
        <v>216467.1</v>
      </c>
      <c r="I47" s="36"/>
      <c r="J47" s="37">
        <f t="shared" si="18"/>
        <v>105.82055716836527</v>
      </c>
      <c r="K47" s="38">
        <f t="shared" si="19"/>
        <v>105.82055716836527</v>
      </c>
      <c r="L47" s="39"/>
    </row>
    <row r="48" spans="1:12" ht="15.75">
      <c r="A48" s="14" t="s">
        <v>38</v>
      </c>
      <c r="B48" s="8">
        <v>7</v>
      </c>
      <c r="C48" s="8">
        <v>2</v>
      </c>
      <c r="D48" s="37">
        <f aca="true" t="shared" si="20" ref="D48:D54">E48+F48</f>
        <v>1011319.158</v>
      </c>
      <c r="E48" s="37">
        <v>1011319.158</v>
      </c>
      <c r="F48" s="54"/>
      <c r="G48" s="35">
        <v>1088477.5</v>
      </c>
      <c r="H48" s="35">
        <v>1088477.5</v>
      </c>
      <c r="I48" s="36"/>
      <c r="J48" s="37">
        <f t="shared" si="18"/>
        <v>107.62947496738708</v>
      </c>
      <c r="K48" s="38">
        <f t="shared" si="19"/>
        <v>107.62947496738708</v>
      </c>
      <c r="L48" s="39"/>
    </row>
    <row r="49" spans="1:12" ht="15.75">
      <c r="A49" s="14" t="s">
        <v>85</v>
      </c>
      <c r="B49" s="8">
        <v>7</v>
      </c>
      <c r="C49" s="8">
        <v>3</v>
      </c>
      <c r="D49" s="37">
        <f t="shared" si="20"/>
        <v>196024.17</v>
      </c>
      <c r="E49" s="37">
        <v>196024.17</v>
      </c>
      <c r="F49" s="54"/>
      <c r="G49" s="35">
        <v>185517</v>
      </c>
      <c r="H49" s="35">
        <v>185517</v>
      </c>
      <c r="I49" s="36"/>
      <c r="J49" s="37">
        <f t="shared" si="18"/>
        <v>94.63985997236973</v>
      </c>
      <c r="K49" s="38">
        <f t="shared" si="19"/>
        <v>94.63985997236973</v>
      </c>
      <c r="L49" s="39"/>
    </row>
    <row r="50" spans="1:12" ht="31.5" customHeight="1" hidden="1">
      <c r="A50" s="14" t="s">
        <v>39</v>
      </c>
      <c r="B50" s="8">
        <v>7</v>
      </c>
      <c r="C50" s="8">
        <v>4</v>
      </c>
      <c r="D50" s="37">
        <f t="shared" si="20"/>
        <v>0</v>
      </c>
      <c r="E50" s="37"/>
      <c r="F50" s="54"/>
      <c r="G50" s="35">
        <f>H50+I50</f>
        <v>0</v>
      </c>
      <c r="H50" s="35"/>
      <c r="I50" s="19"/>
      <c r="J50" s="37" t="e">
        <f t="shared" si="18"/>
        <v>#DIV/0!</v>
      </c>
      <c r="K50" s="38" t="e">
        <f t="shared" si="19"/>
        <v>#DIV/0!</v>
      </c>
      <c r="L50" s="39"/>
    </row>
    <row r="51" spans="1:12" ht="31.5" customHeight="1" hidden="1">
      <c r="A51" s="14" t="s">
        <v>40</v>
      </c>
      <c r="B51" s="8">
        <v>7</v>
      </c>
      <c r="C51" s="8">
        <v>5</v>
      </c>
      <c r="D51" s="37">
        <f t="shared" si="20"/>
        <v>38</v>
      </c>
      <c r="E51" s="37">
        <v>32</v>
      </c>
      <c r="F51" s="54">
        <v>6</v>
      </c>
      <c r="G51" s="35">
        <f>H51+I51</f>
        <v>0</v>
      </c>
      <c r="H51" s="35"/>
      <c r="I51" s="19"/>
      <c r="J51" s="37">
        <f t="shared" si="18"/>
        <v>0</v>
      </c>
      <c r="K51" s="38">
        <f t="shared" si="19"/>
        <v>0</v>
      </c>
      <c r="L51" s="39"/>
    </row>
    <row r="52" spans="1:12" ht="31.5" customHeight="1" hidden="1">
      <c r="A52" s="14" t="s">
        <v>41</v>
      </c>
      <c r="B52" s="8">
        <v>7</v>
      </c>
      <c r="C52" s="8">
        <v>6</v>
      </c>
      <c r="D52" s="37">
        <f t="shared" si="20"/>
        <v>0</v>
      </c>
      <c r="E52" s="37"/>
      <c r="F52" s="54"/>
      <c r="G52" s="35">
        <f>H52+I52</f>
        <v>0</v>
      </c>
      <c r="H52" s="35"/>
      <c r="I52" s="19"/>
      <c r="J52" s="37" t="e">
        <f t="shared" si="18"/>
        <v>#DIV/0!</v>
      </c>
      <c r="K52" s="38" t="e">
        <f t="shared" si="19"/>
        <v>#DIV/0!</v>
      </c>
      <c r="L52" s="39"/>
    </row>
    <row r="53" spans="1:12" ht="31.5">
      <c r="A53" s="14" t="s">
        <v>42</v>
      </c>
      <c r="B53" s="8">
        <v>7</v>
      </c>
      <c r="C53" s="8">
        <v>7</v>
      </c>
      <c r="D53" s="37">
        <f t="shared" si="20"/>
        <v>15100.199</v>
      </c>
      <c r="E53" s="37">
        <v>15043.199</v>
      </c>
      <c r="F53" s="54">
        <v>57</v>
      </c>
      <c r="G53" s="35">
        <v>18957.7</v>
      </c>
      <c r="H53" s="35">
        <v>18941.5</v>
      </c>
      <c r="I53" s="36">
        <v>16.2</v>
      </c>
      <c r="J53" s="37">
        <f t="shared" si="18"/>
        <v>125.54602757221942</v>
      </c>
      <c r="K53" s="38">
        <f t="shared" si="19"/>
        <v>125.91404261819577</v>
      </c>
      <c r="L53" s="39"/>
    </row>
    <row r="54" spans="1:12" ht="15.75">
      <c r="A54" s="14" t="s">
        <v>43</v>
      </c>
      <c r="B54" s="8">
        <v>7</v>
      </c>
      <c r="C54" s="8">
        <v>9</v>
      </c>
      <c r="D54" s="37">
        <f t="shared" si="20"/>
        <v>1172.64</v>
      </c>
      <c r="E54" s="37">
        <v>1172.64</v>
      </c>
      <c r="F54" s="54"/>
      <c r="G54" s="35">
        <v>136.9</v>
      </c>
      <c r="H54" s="35">
        <v>136.9</v>
      </c>
      <c r="I54" s="36"/>
      <c r="J54" s="37">
        <f t="shared" si="18"/>
        <v>11.674512211761495</v>
      </c>
      <c r="K54" s="38">
        <f t="shared" si="19"/>
        <v>11.674512211761495</v>
      </c>
      <c r="L54" s="39"/>
    </row>
    <row r="55" spans="1:12" s="7" customFormat="1" ht="15.75">
      <c r="A55" s="13" t="s">
        <v>72</v>
      </c>
      <c r="B55" s="6">
        <v>8</v>
      </c>
      <c r="C55" s="6" t="s">
        <v>3</v>
      </c>
      <c r="D55" s="40">
        <f aca="true" t="shared" si="21" ref="D55:I55">SUM(D56:D60)</f>
        <v>243599.955</v>
      </c>
      <c r="E55" s="40">
        <f t="shared" si="21"/>
        <v>170420.473</v>
      </c>
      <c r="F55" s="40">
        <f t="shared" si="21"/>
        <v>77750.51400000001</v>
      </c>
      <c r="G55" s="43">
        <f t="shared" si="21"/>
        <v>247754.7</v>
      </c>
      <c r="H55" s="43">
        <f>SUM(H56:H60)</f>
        <v>172821.2</v>
      </c>
      <c r="I55" s="40">
        <f t="shared" si="21"/>
        <v>75376.1</v>
      </c>
      <c r="J55" s="40">
        <f t="shared" si="18"/>
        <v>101.70556065989422</v>
      </c>
      <c r="K55" s="41">
        <f t="shared" si="19"/>
        <v>101.4087080957697</v>
      </c>
      <c r="L55" s="42">
        <f aca="true" t="shared" si="22" ref="L55:L60">I55/F55*100</f>
        <v>96.94611150737859</v>
      </c>
    </row>
    <row r="56" spans="1:12" ht="15.75">
      <c r="A56" s="14" t="s">
        <v>44</v>
      </c>
      <c r="B56" s="8">
        <v>8</v>
      </c>
      <c r="C56" s="8">
        <v>1</v>
      </c>
      <c r="D56" s="37">
        <v>217578.659</v>
      </c>
      <c r="E56" s="37">
        <v>148990.588</v>
      </c>
      <c r="F56" s="54">
        <v>73159.103</v>
      </c>
      <c r="G56" s="35">
        <v>218710.6</v>
      </c>
      <c r="H56" s="35">
        <v>148393.1</v>
      </c>
      <c r="I56" s="45">
        <v>70760.1</v>
      </c>
      <c r="J56" s="37">
        <f t="shared" si="18"/>
        <v>100.52024449695685</v>
      </c>
      <c r="K56" s="38">
        <f t="shared" si="19"/>
        <v>99.59897601048465</v>
      </c>
      <c r="L56" s="39">
        <f t="shared" si="22"/>
        <v>96.72084142420391</v>
      </c>
    </row>
    <row r="57" spans="1:12" ht="15.75">
      <c r="A57" s="14" t="s">
        <v>45</v>
      </c>
      <c r="B57" s="8">
        <v>8</v>
      </c>
      <c r="C57" s="8">
        <v>2</v>
      </c>
      <c r="D57" s="37">
        <f>E57+F57</f>
        <v>5560.33</v>
      </c>
      <c r="E57" s="37">
        <v>1725</v>
      </c>
      <c r="F57" s="54">
        <v>3835.33</v>
      </c>
      <c r="G57" s="35">
        <v>5610.2</v>
      </c>
      <c r="H57" s="35">
        <v>1650</v>
      </c>
      <c r="I57" s="45">
        <v>3960.2</v>
      </c>
      <c r="J57" s="37">
        <f t="shared" si="18"/>
        <v>100.89688921341</v>
      </c>
      <c r="K57" s="38">
        <f t="shared" si="19"/>
        <v>95.65217391304348</v>
      </c>
      <c r="L57" s="39">
        <f t="shared" si="22"/>
        <v>103.2557824228945</v>
      </c>
    </row>
    <row r="58" spans="1:12" ht="15.75" customHeight="1" hidden="1">
      <c r="A58" s="15"/>
      <c r="B58" s="8">
        <v>8</v>
      </c>
      <c r="C58" s="8">
        <v>3</v>
      </c>
      <c r="D58" s="37">
        <f>E58+F58</f>
        <v>0</v>
      </c>
      <c r="E58" s="37"/>
      <c r="F58" s="54"/>
      <c r="G58" s="20">
        <f>H58+I58</f>
        <v>0</v>
      </c>
      <c r="H58" s="20"/>
      <c r="I58" s="23"/>
      <c r="J58" s="37" t="e">
        <f t="shared" si="18"/>
        <v>#DIV/0!</v>
      </c>
      <c r="K58" s="38" t="e">
        <f t="shared" si="19"/>
        <v>#DIV/0!</v>
      </c>
      <c r="L58" s="39"/>
    </row>
    <row r="59" spans="1:12" ht="15.75" customHeight="1" hidden="1">
      <c r="A59" s="15"/>
      <c r="B59" s="8">
        <v>8</v>
      </c>
      <c r="C59" s="8">
        <v>4</v>
      </c>
      <c r="D59" s="37">
        <f>E59+F59</f>
        <v>0</v>
      </c>
      <c r="E59" s="37"/>
      <c r="F59" s="54"/>
      <c r="G59" s="20">
        <f>H59+I59</f>
        <v>0</v>
      </c>
      <c r="H59" s="20"/>
      <c r="I59" s="23"/>
      <c r="J59" s="37" t="e">
        <f t="shared" si="18"/>
        <v>#DIV/0!</v>
      </c>
      <c r="K59" s="38" t="e">
        <f t="shared" si="19"/>
        <v>#DIV/0!</v>
      </c>
      <c r="L59" s="39"/>
    </row>
    <row r="60" spans="1:12" ht="31.5">
      <c r="A60" s="14" t="s">
        <v>67</v>
      </c>
      <c r="B60" s="8">
        <v>8</v>
      </c>
      <c r="C60" s="8">
        <v>4</v>
      </c>
      <c r="D60" s="37">
        <f>E60+F60</f>
        <v>20460.965999999997</v>
      </c>
      <c r="E60" s="37">
        <v>19704.885</v>
      </c>
      <c r="F60" s="54">
        <v>756.081</v>
      </c>
      <c r="G60" s="35">
        <v>23433.9</v>
      </c>
      <c r="H60" s="35">
        <v>22778.1</v>
      </c>
      <c r="I60" s="45">
        <v>655.8</v>
      </c>
      <c r="J60" s="37">
        <f t="shared" si="18"/>
        <v>114.52978319791941</v>
      </c>
      <c r="K60" s="38">
        <f t="shared" si="19"/>
        <v>115.59620875737157</v>
      </c>
      <c r="L60" s="39">
        <f t="shared" si="22"/>
        <v>86.73673852404701</v>
      </c>
    </row>
    <row r="61" spans="1:12" s="7" customFormat="1" ht="19.5" customHeight="1">
      <c r="A61" s="13" t="s">
        <v>68</v>
      </c>
      <c r="B61" s="6">
        <v>9</v>
      </c>
      <c r="C61" s="6" t="s">
        <v>3</v>
      </c>
      <c r="D61" s="40">
        <f aca="true" t="shared" si="23" ref="D61:I61">SUM(D62:D67)</f>
        <v>975.047</v>
      </c>
      <c r="E61" s="40">
        <f t="shared" si="23"/>
        <v>975.047</v>
      </c>
      <c r="F61" s="40">
        <f t="shared" si="23"/>
        <v>0</v>
      </c>
      <c r="G61" s="43">
        <f t="shared" si="23"/>
        <v>648.5</v>
      </c>
      <c r="H61" s="43">
        <f t="shared" si="23"/>
        <v>648.5</v>
      </c>
      <c r="I61" s="43">
        <f t="shared" si="23"/>
        <v>0</v>
      </c>
      <c r="J61" s="40"/>
      <c r="K61" s="41"/>
      <c r="L61" s="42"/>
    </row>
    <row r="62" spans="1:12" ht="15.75" customHeight="1" hidden="1">
      <c r="A62" s="14" t="s">
        <v>48</v>
      </c>
      <c r="B62" s="8">
        <v>9</v>
      </c>
      <c r="C62" s="8">
        <v>1</v>
      </c>
      <c r="D62" s="37"/>
      <c r="E62" s="56"/>
      <c r="F62" s="54"/>
      <c r="G62" s="35"/>
      <c r="H62" s="46"/>
      <c r="I62" s="36"/>
      <c r="J62" s="37"/>
      <c r="K62" s="38"/>
      <c r="L62" s="39"/>
    </row>
    <row r="63" spans="1:12" ht="15.75" customHeight="1" hidden="1">
      <c r="A63" s="14" t="s">
        <v>49</v>
      </c>
      <c r="B63" s="8">
        <v>9</v>
      </c>
      <c r="C63" s="8">
        <v>2</v>
      </c>
      <c r="D63" s="37"/>
      <c r="E63" s="56"/>
      <c r="F63" s="54"/>
      <c r="G63" s="35"/>
      <c r="H63" s="46"/>
      <c r="I63" s="36"/>
      <c r="J63" s="37"/>
      <c r="K63" s="38"/>
      <c r="L63" s="39"/>
    </row>
    <row r="64" spans="1:12" ht="31.5" customHeight="1" hidden="1">
      <c r="A64" s="16" t="s">
        <v>65</v>
      </c>
      <c r="B64" s="8">
        <v>9</v>
      </c>
      <c r="C64" s="8">
        <v>3</v>
      </c>
      <c r="D64" s="37"/>
      <c r="E64" s="56"/>
      <c r="F64" s="54"/>
      <c r="G64" s="35"/>
      <c r="H64" s="46"/>
      <c r="I64" s="36"/>
      <c r="J64" s="37"/>
      <c r="K64" s="38"/>
      <c r="L64" s="39"/>
    </row>
    <row r="65" spans="1:12" ht="15.75" customHeight="1" hidden="1">
      <c r="A65" s="16" t="s">
        <v>66</v>
      </c>
      <c r="B65" s="8">
        <v>9</v>
      </c>
      <c r="C65" s="8">
        <v>4</v>
      </c>
      <c r="D65" s="37"/>
      <c r="E65" s="56"/>
      <c r="F65" s="54"/>
      <c r="G65" s="35"/>
      <c r="H65" s="46"/>
      <c r="I65" s="36"/>
      <c r="J65" s="37"/>
      <c r="K65" s="38"/>
      <c r="L65" s="39"/>
    </row>
    <row r="66" spans="1:12" ht="15.75" customHeight="1" hidden="1">
      <c r="A66" s="15"/>
      <c r="B66" s="8">
        <v>9</v>
      </c>
      <c r="C66" s="8">
        <v>8</v>
      </c>
      <c r="D66" s="37"/>
      <c r="E66" s="56"/>
      <c r="F66" s="54"/>
      <c r="G66" s="35"/>
      <c r="H66" s="46"/>
      <c r="I66" s="36"/>
      <c r="J66" s="37"/>
      <c r="K66" s="38"/>
      <c r="L66" s="39"/>
    </row>
    <row r="67" spans="1:12" ht="31.5">
      <c r="A67" s="14" t="s">
        <v>79</v>
      </c>
      <c r="B67" s="8">
        <v>9</v>
      </c>
      <c r="C67" s="8">
        <v>9</v>
      </c>
      <c r="D67" s="37">
        <f>E67+F67</f>
        <v>975.047</v>
      </c>
      <c r="E67" s="56">
        <v>975.047</v>
      </c>
      <c r="F67" s="54">
        <v>0</v>
      </c>
      <c r="G67" s="35">
        <v>648.5</v>
      </c>
      <c r="H67" s="46">
        <v>648.5</v>
      </c>
      <c r="I67" s="36"/>
      <c r="J67" s="37"/>
      <c r="K67" s="38"/>
      <c r="L67" s="39"/>
    </row>
    <row r="68" spans="1:12" s="7" customFormat="1" ht="15.75">
      <c r="A68" s="13" t="s">
        <v>51</v>
      </c>
      <c r="B68" s="6">
        <v>10</v>
      </c>
      <c r="C68" s="6" t="s">
        <v>3</v>
      </c>
      <c r="D68" s="40">
        <f aca="true" t="shared" si="24" ref="D68:I68">SUM(D69:D73)</f>
        <v>88984.033</v>
      </c>
      <c r="E68" s="40">
        <f t="shared" si="24"/>
        <v>86048.521</v>
      </c>
      <c r="F68" s="40">
        <f t="shared" si="24"/>
        <v>2935.512</v>
      </c>
      <c r="G68" s="43">
        <f t="shared" si="24"/>
        <v>85259.1</v>
      </c>
      <c r="H68" s="43">
        <f t="shared" si="24"/>
        <v>82159</v>
      </c>
      <c r="I68" s="43">
        <f t="shared" si="24"/>
        <v>3100.2</v>
      </c>
      <c r="J68" s="40">
        <f t="shared" si="18"/>
        <v>95.81393102288364</v>
      </c>
      <c r="K68" s="41">
        <f t="shared" si="19"/>
        <v>95.47985142010751</v>
      </c>
      <c r="L68" s="42">
        <f>I68/F68*100</f>
        <v>105.61019679020218</v>
      </c>
    </row>
    <row r="69" spans="1:12" ht="15.75">
      <c r="A69" s="14" t="s">
        <v>52</v>
      </c>
      <c r="B69" s="8">
        <v>10</v>
      </c>
      <c r="C69" s="8">
        <v>1</v>
      </c>
      <c r="D69" s="37">
        <f>E69+F69</f>
        <v>17785.344</v>
      </c>
      <c r="E69" s="37">
        <v>14849.832</v>
      </c>
      <c r="F69" s="54">
        <v>2935.512</v>
      </c>
      <c r="G69" s="35">
        <v>17539.9</v>
      </c>
      <c r="H69" s="35">
        <v>14439.8</v>
      </c>
      <c r="I69" s="36">
        <v>3100.2</v>
      </c>
      <c r="J69" s="37">
        <f t="shared" si="18"/>
        <v>98.61996484296284</v>
      </c>
      <c r="K69" s="38">
        <f t="shared" si="19"/>
        <v>97.23881051314251</v>
      </c>
      <c r="L69" s="39">
        <f>I69/F69*100</f>
        <v>105.61019679020218</v>
      </c>
    </row>
    <row r="70" spans="1:12" ht="15.75" customHeight="1" hidden="1">
      <c r="A70" s="14" t="s">
        <v>53</v>
      </c>
      <c r="B70" s="8">
        <v>10</v>
      </c>
      <c r="C70" s="8">
        <v>2</v>
      </c>
      <c r="D70" s="37">
        <f>E70+F70</f>
        <v>0</v>
      </c>
      <c r="E70" s="37"/>
      <c r="F70" s="54"/>
      <c r="G70" s="20">
        <f>H70+I70</f>
        <v>0</v>
      </c>
      <c r="H70" s="20"/>
      <c r="I70" s="23"/>
      <c r="J70" s="37" t="e">
        <f t="shared" si="18"/>
        <v>#DIV/0!</v>
      </c>
      <c r="K70" s="38" t="e">
        <f t="shared" si="19"/>
        <v>#DIV/0!</v>
      </c>
      <c r="L70" s="39" t="e">
        <f>I70/F70*100</f>
        <v>#DIV/0!</v>
      </c>
    </row>
    <row r="71" spans="1:12" ht="15.75">
      <c r="A71" s="14" t="s">
        <v>54</v>
      </c>
      <c r="B71" s="8">
        <v>10</v>
      </c>
      <c r="C71" s="8">
        <v>3</v>
      </c>
      <c r="D71" s="37">
        <f>E71+F71</f>
        <v>33245.364</v>
      </c>
      <c r="E71" s="37">
        <v>33245.364</v>
      </c>
      <c r="F71" s="54"/>
      <c r="G71" s="35">
        <v>31695.2</v>
      </c>
      <c r="H71" s="35">
        <v>31695.2</v>
      </c>
      <c r="I71" s="45"/>
      <c r="J71" s="37">
        <f t="shared" si="18"/>
        <v>95.33720250438527</v>
      </c>
      <c r="K71" s="38">
        <f t="shared" si="19"/>
        <v>95.33720250438527</v>
      </c>
      <c r="L71" s="39"/>
    </row>
    <row r="72" spans="1:12" ht="15.75">
      <c r="A72" s="14" t="s">
        <v>80</v>
      </c>
      <c r="B72" s="8">
        <v>10</v>
      </c>
      <c r="C72" s="8">
        <v>4</v>
      </c>
      <c r="D72" s="37">
        <f>E72+F72</f>
        <v>24019.375</v>
      </c>
      <c r="E72" s="37">
        <v>24019.375</v>
      </c>
      <c r="F72" s="54"/>
      <c r="G72" s="35">
        <v>22173.2</v>
      </c>
      <c r="H72" s="35">
        <v>22173.2</v>
      </c>
      <c r="I72" s="45"/>
      <c r="J72" s="37">
        <f t="shared" si="18"/>
        <v>92.3138091644766</v>
      </c>
      <c r="K72" s="38">
        <f t="shared" si="19"/>
        <v>92.3138091644766</v>
      </c>
      <c r="L72" s="39"/>
    </row>
    <row r="73" spans="1:12" ht="31.5">
      <c r="A73" s="14" t="s">
        <v>55</v>
      </c>
      <c r="B73" s="8">
        <v>10</v>
      </c>
      <c r="C73" s="8">
        <v>6</v>
      </c>
      <c r="D73" s="37">
        <f>E73+F73</f>
        <v>13933.95</v>
      </c>
      <c r="E73" s="37">
        <v>13933.95</v>
      </c>
      <c r="F73" s="54"/>
      <c r="G73" s="35">
        <v>13850.8</v>
      </c>
      <c r="H73" s="35">
        <v>13850.8</v>
      </c>
      <c r="I73" s="36"/>
      <c r="J73" s="37">
        <f t="shared" si="18"/>
        <v>99.40325607598706</v>
      </c>
      <c r="K73" s="38">
        <f t="shared" si="19"/>
        <v>99.40325607598706</v>
      </c>
      <c r="L73" s="39"/>
    </row>
    <row r="74" spans="1:12" ht="15.75">
      <c r="A74" s="13" t="s">
        <v>50</v>
      </c>
      <c r="B74" s="6">
        <v>11</v>
      </c>
      <c r="C74" s="6"/>
      <c r="D74" s="48">
        <f>D75+D76+D77</f>
        <v>127990.848</v>
      </c>
      <c r="E74" s="48">
        <f>E75+E76+E77</f>
        <v>120795.467</v>
      </c>
      <c r="F74" s="48">
        <f>F75+F76+F77</f>
        <v>7195.381</v>
      </c>
      <c r="G74" s="47">
        <f>G75+G76+G77</f>
        <v>143236.6</v>
      </c>
      <c r="H74" s="47">
        <f>H75+H76+H77</f>
        <v>136155.8</v>
      </c>
      <c r="I74" s="47">
        <f>I75+I76+I77</f>
        <v>7080.8</v>
      </c>
      <c r="J74" s="40">
        <f>G74/D74*100</f>
        <v>111.91159542907319</v>
      </c>
      <c r="K74" s="43">
        <f aca="true" t="shared" si="25" ref="J74:L77">H74/E74*100</f>
        <v>112.71598461554852</v>
      </c>
      <c r="L74" s="40">
        <f t="shared" si="25"/>
        <v>98.40757563775983</v>
      </c>
    </row>
    <row r="75" spans="1:12" ht="15.75">
      <c r="A75" s="14" t="s">
        <v>69</v>
      </c>
      <c r="B75" s="8">
        <v>11</v>
      </c>
      <c r="C75" s="8">
        <v>1</v>
      </c>
      <c r="D75" s="37">
        <f>E75+F75</f>
        <v>121503.862</v>
      </c>
      <c r="E75" s="37">
        <v>114308.481</v>
      </c>
      <c r="F75" s="54">
        <v>7195.381</v>
      </c>
      <c r="G75" s="35">
        <v>134769</v>
      </c>
      <c r="H75" s="35">
        <v>127688.2</v>
      </c>
      <c r="I75" s="45">
        <v>7080.8</v>
      </c>
      <c r="J75" s="37">
        <f t="shared" si="25"/>
        <v>110.91746203095998</v>
      </c>
      <c r="K75" s="35">
        <f t="shared" si="25"/>
        <v>111.70492240203944</v>
      </c>
      <c r="L75" s="37">
        <f t="shared" si="25"/>
        <v>98.40757563775983</v>
      </c>
    </row>
    <row r="76" spans="1:12" ht="15.75">
      <c r="A76" s="14" t="s">
        <v>70</v>
      </c>
      <c r="B76" s="8">
        <v>11</v>
      </c>
      <c r="C76" s="8">
        <v>2</v>
      </c>
      <c r="D76" s="37">
        <f>E76+F76</f>
        <v>6486.986</v>
      </c>
      <c r="E76" s="37">
        <v>6486.986</v>
      </c>
      <c r="F76" s="54"/>
      <c r="G76" s="35">
        <v>8467.6</v>
      </c>
      <c r="H76" s="35">
        <v>8467.6</v>
      </c>
      <c r="I76" s="45"/>
      <c r="J76" s="37">
        <f t="shared" si="25"/>
        <v>130.5321146060744</v>
      </c>
      <c r="K76" s="35">
        <f t="shared" si="25"/>
        <v>130.5321146060744</v>
      </c>
      <c r="L76" s="37"/>
    </row>
    <row r="77" spans="1:12" ht="31.5" customHeight="1" hidden="1">
      <c r="A77" s="14" t="s">
        <v>71</v>
      </c>
      <c r="B77" s="8">
        <v>11</v>
      </c>
      <c r="C77" s="8">
        <v>5</v>
      </c>
      <c r="D77" s="21"/>
      <c r="E77" s="33"/>
      <c r="F77" s="32"/>
      <c r="G77" s="37"/>
      <c r="H77" s="49"/>
      <c r="I77" s="45"/>
      <c r="J77" s="37" t="e">
        <f t="shared" si="25"/>
        <v>#DIV/0!</v>
      </c>
      <c r="K77" s="35" t="e">
        <f t="shared" si="25"/>
        <v>#DIV/0!</v>
      </c>
      <c r="L77" s="37"/>
    </row>
    <row r="78" spans="1:12" ht="15.75">
      <c r="A78" s="13" t="s">
        <v>73</v>
      </c>
      <c r="B78" s="6">
        <v>12</v>
      </c>
      <c r="C78" s="6"/>
      <c r="D78" s="48">
        <f aca="true" t="shared" si="26" ref="D78:I78">D79+D80</f>
        <v>42400.538</v>
      </c>
      <c r="E78" s="48">
        <f t="shared" si="26"/>
        <v>42400.538</v>
      </c>
      <c r="F78" s="48">
        <f t="shared" si="26"/>
        <v>0</v>
      </c>
      <c r="G78" s="47">
        <f t="shared" si="26"/>
        <v>43012.5</v>
      </c>
      <c r="H78" s="48">
        <f t="shared" si="26"/>
        <v>43012.5</v>
      </c>
      <c r="I78" s="48">
        <f t="shared" si="26"/>
        <v>0</v>
      </c>
      <c r="J78" s="40">
        <f aca="true" t="shared" si="27" ref="J78:K80">G78/D78*100</f>
        <v>101.4432882903514</v>
      </c>
      <c r="K78" s="43">
        <f t="shared" si="27"/>
        <v>101.4432882903514</v>
      </c>
      <c r="L78" s="40"/>
    </row>
    <row r="79" spans="1:12" ht="15.75">
      <c r="A79" s="14" t="s">
        <v>46</v>
      </c>
      <c r="B79" s="8">
        <v>12</v>
      </c>
      <c r="C79" s="8">
        <v>1</v>
      </c>
      <c r="D79" s="37">
        <f>E79+F79</f>
        <v>25232.613</v>
      </c>
      <c r="E79" s="37">
        <v>25232.613</v>
      </c>
      <c r="F79" s="54"/>
      <c r="G79" s="35">
        <v>25773.2</v>
      </c>
      <c r="H79" s="35">
        <v>25773.2</v>
      </c>
      <c r="I79" s="45"/>
      <c r="J79" s="37">
        <f t="shared" si="27"/>
        <v>102.14241386732321</v>
      </c>
      <c r="K79" s="35">
        <f t="shared" si="27"/>
        <v>102.14241386732321</v>
      </c>
      <c r="L79" s="37"/>
    </row>
    <row r="80" spans="1:12" ht="15.75">
      <c r="A80" s="14" t="s">
        <v>47</v>
      </c>
      <c r="B80" s="8">
        <v>12</v>
      </c>
      <c r="C80" s="8">
        <v>2</v>
      </c>
      <c r="D80" s="37">
        <f>E80+F80</f>
        <v>17167.925</v>
      </c>
      <c r="E80" s="37">
        <v>17167.925</v>
      </c>
      <c r="F80" s="54"/>
      <c r="G80" s="35">
        <v>17239.3</v>
      </c>
      <c r="H80" s="35">
        <v>17239.3</v>
      </c>
      <c r="I80" s="45"/>
      <c r="J80" s="37">
        <f t="shared" si="27"/>
        <v>100.41574622442724</v>
      </c>
      <c r="K80" s="35">
        <f t="shared" si="27"/>
        <v>100.41574622442724</v>
      </c>
      <c r="L80" s="37"/>
    </row>
    <row r="81" spans="1:12" ht="31.5">
      <c r="A81" s="17" t="s">
        <v>81</v>
      </c>
      <c r="B81" s="9">
        <v>13</v>
      </c>
      <c r="C81" s="9"/>
      <c r="D81" s="48">
        <f aca="true" t="shared" si="28" ref="D81:I81">D82</f>
        <v>0</v>
      </c>
      <c r="E81" s="48">
        <f t="shared" si="28"/>
        <v>0</v>
      </c>
      <c r="F81" s="48">
        <f t="shared" si="28"/>
        <v>0</v>
      </c>
      <c r="G81" s="48">
        <f t="shared" si="28"/>
        <v>0</v>
      </c>
      <c r="H81" s="48">
        <f t="shared" si="28"/>
        <v>0</v>
      </c>
      <c r="I81" s="48">
        <f t="shared" si="28"/>
        <v>0</v>
      </c>
      <c r="J81" s="40"/>
      <c r="K81" s="43"/>
      <c r="L81" s="40"/>
    </row>
    <row r="82" spans="1:12" ht="30.75" customHeight="1">
      <c r="A82" s="16" t="s">
        <v>82</v>
      </c>
      <c r="B82" s="10">
        <v>13</v>
      </c>
      <c r="C82" s="10">
        <v>1</v>
      </c>
      <c r="D82" s="37">
        <f>E82+F82</f>
        <v>0</v>
      </c>
      <c r="E82" s="56">
        <v>0</v>
      </c>
      <c r="F82" s="54"/>
      <c r="G82" s="35">
        <f>H82+I82</f>
        <v>0</v>
      </c>
      <c r="H82" s="49">
        <v>0</v>
      </c>
      <c r="I82" s="45"/>
      <c r="J82" s="37"/>
      <c r="K82" s="35"/>
      <c r="L82" s="37"/>
    </row>
    <row r="83" spans="1:12" s="7" customFormat="1" ht="63">
      <c r="A83" s="13" t="s">
        <v>74</v>
      </c>
      <c r="B83" s="6">
        <v>14</v>
      </c>
      <c r="C83" s="6" t="s">
        <v>3</v>
      </c>
      <c r="D83" s="40">
        <f>SUM(D84:D87)</f>
        <v>0</v>
      </c>
      <c r="E83" s="40">
        <f>SUM(E84:E87)</f>
        <v>570931.585</v>
      </c>
      <c r="F83" s="40">
        <f>SUM(F84:F87)</f>
        <v>0</v>
      </c>
      <c r="G83" s="40">
        <f>SUM(G84:G87)</f>
        <v>0</v>
      </c>
      <c r="H83" s="40">
        <f>SUM(H84:H87)</f>
        <v>780489.2</v>
      </c>
      <c r="I83" s="40">
        <f>SUM(I84:I87)</f>
        <v>0</v>
      </c>
      <c r="J83" s="40">
        <v>0</v>
      </c>
      <c r="K83" s="41">
        <f aca="true" t="shared" si="29" ref="K83:K88">H83/E83*100</f>
        <v>136.70450549692396</v>
      </c>
      <c r="L83" s="40"/>
    </row>
    <row r="84" spans="1:12" ht="50.25" customHeight="1">
      <c r="A84" s="16" t="s">
        <v>75</v>
      </c>
      <c r="B84" s="8">
        <v>14</v>
      </c>
      <c r="C84" s="8">
        <v>1</v>
      </c>
      <c r="D84" s="37"/>
      <c r="E84" s="37">
        <v>156276.57</v>
      </c>
      <c r="F84" s="54"/>
      <c r="G84" s="37"/>
      <c r="H84" s="37">
        <v>159408.1</v>
      </c>
      <c r="I84" s="45"/>
      <c r="J84" s="37"/>
      <c r="K84" s="38">
        <f t="shared" si="29"/>
        <v>102.00383845127902</v>
      </c>
      <c r="L84" s="37"/>
    </row>
    <row r="85" spans="1:12" ht="66.75" customHeight="1" hidden="1">
      <c r="A85" s="14" t="s">
        <v>56</v>
      </c>
      <c r="B85" s="8">
        <v>11</v>
      </c>
      <c r="C85" s="8">
        <v>2</v>
      </c>
      <c r="D85" s="37"/>
      <c r="E85" s="37"/>
      <c r="F85" s="54"/>
      <c r="G85" s="37"/>
      <c r="H85" s="37"/>
      <c r="I85" s="45"/>
      <c r="J85" s="37"/>
      <c r="K85" s="38" t="e">
        <f t="shared" si="29"/>
        <v>#DIV/0!</v>
      </c>
      <c r="L85" s="37"/>
    </row>
    <row r="86" spans="1:12" ht="24.75" customHeight="1">
      <c r="A86" s="14" t="s">
        <v>76</v>
      </c>
      <c r="B86" s="8">
        <v>14</v>
      </c>
      <c r="C86" s="8">
        <v>2</v>
      </c>
      <c r="D86" s="37"/>
      <c r="E86" s="37">
        <v>414655.015</v>
      </c>
      <c r="F86" s="54"/>
      <c r="G86" s="37"/>
      <c r="H86" s="37">
        <v>621081.1</v>
      </c>
      <c r="I86" s="45"/>
      <c r="J86" s="37"/>
      <c r="K86" s="38">
        <f t="shared" si="29"/>
        <v>149.78260904429192</v>
      </c>
      <c r="L86" s="37"/>
    </row>
    <row r="87" spans="1:12" ht="31.5">
      <c r="A87" s="14" t="s">
        <v>84</v>
      </c>
      <c r="B87" s="8">
        <v>14</v>
      </c>
      <c r="C87" s="8">
        <v>3</v>
      </c>
      <c r="D87" s="37"/>
      <c r="E87" s="56"/>
      <c r="F87" s="54"/>
      <c r="G87" s="21"/>
      <c r="H87" s="22"/>
      <c r="I87" s="45"/>
      <c r="J87" s="37"/>
      <c r="K87" s="38"/>
      <c r="L87" s="37"/>
    </row>
    <row r="88" spans="1:12" s="7" customFormat="1" ht="25.5" customHeight="1">
      <c r="A88" s="18" t="s">
        <v>57</v>
      </c>
      <c r="B88" s="18"/>
      <c r="C88" s="18"/>
      <c r="D88" s="34">
        <f>D78+D74+D68+D61+D55+D46+D43+D38+D27+D21+D19+D7+D81</f>
        <v>3387232.7490000003</v>
      </c>
      <c r="E88" s="34">
        <f>E78+E74+E68+E61+E55+E46+E43+E38+E27+E21+E19+E7+E81+E83</f>
        <v>3407649.261</v>
      </c>
      <c r="F88" s="34">
        <f>F78+F74+F68+F61+F55+F46+F43+F38+F27+F21+F19+F7+F81</f>
        <v>790235.871</v>
      </c>
      <c r="G88" s="34">
        <f>G78+G74+G68+G61+G55+G46+G43+G38+G27+G21+G19+G7+G81</f>
        <v>3710507.2</v>
      </c>
      <c r="H88" s="34">
        <f>H78+H74+H68+H61+H55+H46+H43+H38+H27+H21+H19+H7+H81+H83</f>
        <v>3976576.6000000006</v>
      </c>
      <c r="I88" s="34">
        <f>I78+I74+I68+I61+I55+I46+I43+I38+I27+I21+I19+I7+I81</f>
        <v>951438.2</v>
      </c>
      <c r="J88" s="34">
        <f>G88/D88*100</f>
        <v>109.54391017550947</v>
      </c>
      <c r="K88" s="44">
        <f t="shared" si="29"/>
        <v>116.69559556822009</v>
      </c>
      <c r="L88" s="44">
        <f>I88/F88*100</f>
        <v>120.39926747390082</v>
      </c>
    </row>
    <row r="89" spans="1:12" s="28" customFormat="1" ht="15.75">
      <c r="A89" s="24"/>
      <c r="B89" s="24"/>
      <c r="C89" s="24"/>
      <c r="D89" s="24"/>
      <c r="E89" s="25"/>
      <c r="F89" s="26"/>
      <c r="G89" s="27"/>
      <c r="H89" s="27"/>
      <c r="I89" s="27"/>
      <c r="J89" s="25"/>
      <c r="K89" s="25"/>
      <c r="L89" s="25"/>
    </row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</sheetData>
  <sheetProtection/>
  <mergeCells count="9">
    <mergeCell ref="A2:L2"/>
    <mergeCell ref="E4:F4"/>
    <mergeCell ref="G4:G5"/>
    <mergeCell ref="H4:I4"/>
    <mergeCell ref="J4:L4"/>
    <mergeCell ref="D4:D5"/>
    <mergeCell ref="A4:A5"/>
    <mergeCell ref="B4:B5"/>
    <mergeCell ref="C4:C5"/>
  </mergeCells>
  <printOptions/>
  <pageMargins left="0.3937007874015748" right="0.3937007874015748" top="0.7874015748031497" bottom="0.3937007874015748" header="0.11811023622047245" footer="0.11811023622047245"/>
  <pageSetup fitToHeight="0" fitToWidth="1" horizontalDpi="600" verticalDpi="600" orientation="landscape" paperSize="9" scale="64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Феоктистова Татьяна Павловна</cp:lastModifiedBy>
  <cp:lastPrinted>2018-08-20T12:54:28Z</cp:lastPrinted>
  <dcterms:created xsi:type="dcterms:W3CDTF">2007-09-13T08:04:48Z</dcterms:created>
  <dcterms:modified xsi:type="dcterms:W3CDTF">2022-10-10T09:12:33Z</dcterms:modified>
  <cp:category/>
  <cp:version/>
  <cp:contentType/>
  <cp:contentStatus/>
</cp:coreProperties>
</file>